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5" activeTab="1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</sheets>
  <externalReferences>
    <externalReference r:id="rId16"/>
  </externalReferences>
  <definedNames>
    <definedName name="_xlnm.Print_Area" localSheetId="2">'anexo 2 '!$A$1:$O$23</definedName>
    <definedName name="_xlnm.Print_Area" localSheetId="10">'ANEXO 30 INC. C'!$B$1:$K$25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17" i="4"/>
  <c r="I14"/>
  <c r="E17" i="8"/>
  <c r="J13"/>
  <c r="K13"/>
  <c r="J14"/>
  <c r="I3" i="9" s="1"/>
  <c r="K14" i="8"/>
  <c r="J15"/>
  <c r="I4" i="9" s="1"/>
  <c r="K15" i="8"/>
  <c r="J16"/>
  <c r="I5" i="9" s="1"/>
  <c r="K16" i="8"/>
  <c r="J5" i="9" s="1"/>
  <c r="J17" i="8"/>
  <c r="I6" i="9" s="1"/>
  <c r="K17" i="8"/>
  <c r="J6" i="9" s="1"/>
  <c r="J18" i="8"/>
  <c r="K18"/>
  <c r="J7" i="9" s="1"/>
  <c r="I25" i="4"/>
  <c r="I26" s="1"/>
  <c r="F15" i="5" s="1"/>
  <c r="G3" i="9"/>
  <c r="O19" i="1"/>
  <c r="O18"/>
  <c r="O7" i="2" s="1"/>
  <c r="O17" i="1"/>
  <c r="O6" i="2" s="1"/>
  <c r="O16" i="1"/>
  <c r="O15"/>
  <c r="O5" i="2" s="1"/>
  <c r="O14" i="1"/>
  <c r="O4" i="2" s="1"/>
  <c r="O13" i="1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E15" i="5" s="1"/>
  <c r="M12" i="1"/>
  <c r="M13"/>
  <c r="M3" i="2" s="1"/>
  <c r="M14" i="1"/>
  <c r="M15"/>
  <c r="M5" i="2" s="1"/>
  <c r="M16" i="1"/>
  <c r="M17"/>
  <c r="M18"/>
  <c r="M7" i="2" s="1"/>
  <c r="L14" i="10"/>
  <c r="H3" i="12" s="1"/>
  <c r="N16" i="1"/>
  <c r="E5" i="12"/>
  <c r="F5"/>
  <c r="G5"/>
  <c r="G6"/>
  <c r="I19" i="10"/>
  <c r="E8" i="12"/>
  <c r="J19" i="10"/>
  <c r="F8" i="12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18" i="10"/>
  <c r="F7" i="12" s="1"/>
  <c r="J20" i="10"/>
  <c r="F9" i="12" s="1"/>
  <c r="L17" i="10"/>
  <c r="H6" i="12" s="1"/>
  <c r="K15" i="10"/>
  <c r="K18" s="1"/>
  <c r="K20"/>
  <c r="G9" i="12" s="1"/>
  <c r="B20" i="1"/>
  <c r="E8" i="2" s="1"/>
  <c r="C20" i="1"/>
  <c r="D20"/>
  <c r="I20"/>
  <c r="I8" i="2" s="1"/>
  <c r="J20" i="1"/>
  <c r="J8" i="2" s="1"/>
  <c r="K20" i="1"/>
  <c r="K8" i="2" s="1"/>
  <c r="L20" i="1"/>
  <c r="L8" i="2" s="1"/>
  <c r="B3"/>
  <c r="B4"/>
  <c r="B5"/>
  <c r="B6"/>
  <c r="B7"/>
  <c r="B2"/>
  <c r="F8"/>
  <c r="G8"/>
  <c r="D8"/>
  <c r="D7"/>
  <c r="M4"/>
  <c r="M6"/>
  <c r="L3"/>
  <c r="L4"/>
  <c r="L5"/>
  <c r="L6"/>
  <c r="L7"/>
  <c r="K3"/>
  <c r="K4"/>
  <c r="K5"/>
  <c r="K6"/>
  <c r="K7"/>
  <c r="J3"/>
  <c r="J4"/>
  <c r="J5"/>
  <c r="J6"/>
  <c r="J7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J3" i="9"/>
  <c r="I20" i="8"/>
  <c r="D20"/>
  <c r="D22" s="1"/>
  <c r="C20"/>
  <c r="E8" i="9" s="1"/>
  <c r="B3"/>
  <c r="B4"/>
  <c r="B5"/>
  <c r="B6"/>
  <c r="B7"/>
  <c r="B2"/>
  <c r="D8"/>
  <c r="H3"/>
  <c r="H4"/>
  <c r="H5"/>
  <c r="H6"/>
  <c r="H7"/>
  <c r="G4"/>
  <c r="G7"/>
  <c r="F3"/>
  <c r="F4"/>
  <c r="F5"/>
  <c r="F6"/>
  <c r="F7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I15" i="4"/>
  <c r="J24"/>
  <c r="J22"/>
  <c r="J21"/>
  <c r="G10" i="5" s="1"/>
  <c r="H14" i="4"/>
  <c r="E3" i="5" s="1"/>
  <c r="H13" i="4"/>
  <c r="J13" s="1"/>
  <c r="H17"/>
  <c r="J17" s="1"/>
  <c r="G6" i="5" s="1"/>
  <c r="J16" i="4"/>
  <c r="G5" i="5" s="1"/>
  <c r="H19" i="4"/>
  <c r="E8" i="5" s="1"/>
  <c r="I19" i="4"/>
  <c r="B3" i="5"/>
  <c r="B4"/>
  <c r="B5"/>
  <c r="B6"/>
  <c r="B7"/>
  <c r="B8"/>
  <c r="B9"/>
  <c r="B10"/>
  <c r="B11"/>
  <c r="B12"/>
  <c r="B13"/>
  <c r="B14"/>
  <c r="B15"/>
  <c r="B16"/>
  <c r="B2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E2"/>
  <c r="F8"/>
  <c r="E5"/>
  <c r="H24" i="13"/>
  <c r="E15" i="14" s="1"/>
  <c r="K23" i="13"/>
  <c r="K14"/>
  <c r="K21"/>
  <c r="K22"/>
  <c r="H11"/>
  <c r="H18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E2"/>
  <c r="D2"/>
  <c r="I28" i="10"/>
  <c r="H28"/>
  <c r="J28" s="1"/>
  <c r="M14"/>
  <c r="M17"/>
  <c r="H20" i="4" l="1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0" i="1"/>
  <c r="M8" i="2" s="1"/>
  <c r="M2"/>
  <c r="O20" i="1"/>
  <c r="O8" i="2" s="1"/>
  <c r="H6"/>
  <c r="N14" i="1"/>
  <c r="N4" i="2" s="1"/>
  <c r="E20" i="1"/>
  <c r="H8" i="2" s="1"/>
  <c r="H8" i="9"/>
  <c r="I17" i="13"/>
  <c r="F8" i="14" s="1"/>
  <c r="I24" i="13"/>
  <c r="F15" i="14" s="1"/>
  <c r="E14" i="5"/>
  <c r="G6" i="9"/>
  <c r="I7"/>
  <c r="F6" i="5"/>
  <c r="I18" i="4"/>
  <c r="F7" i="5" s="1"/>
  <c r="F4"/>
  <c r="F3"/>
  <c r="J14" i="4"/>
  <c r="G3" i="5" s="1"/>
  <c r="J19" i="4"/>
  <c r="G8" i="5" s="1"/>
  <c r="G2"/>
  <c r="E6"/>
  <c r="H15" i="4"/>
  <c r="N2" i="2"/>
  <c r="I13" i="13"/>
  <c r="J4" i="9"/>
  <c r="J20" i="8"/>
  <c r="I8" i="9" s="1"/>
  <c r="I2"/>
  <c r="D7" i="12"/>
  <c r="L18" i="10"/>
  <c r="H7" i="12" s="1"/>
  <c r="H23" i="10"/>
  <c r="E7" i="12"/>
  <c r="I23" i="10"/>
  <c r="E9" i="14"/>
  <c r="J23" i="10"/>
  <c r="I19" i="13"/>
  <c r="J25" i="4"/>
  <c r="G5" i="9"/>
  <c r="E20" i="8"/>
  <c r="H3" i="2"/>
  <c r="N13" i="1"/>
  <c r="N3" i="2" s="1"/>
  <c r="K27" i="10"/>
  <c r="G16" i="12" s="1"/>
  <c r="L15" i="10"/>
  <c r="H4" i="12" s="1"/>
  <c r="E4"/>
  <c r="D4"/>
  <c r="D8"/>
  <c r="D15"/>
  <c r="I16" i="13"/>
  <c r="I20"/>
  <c r="F14" i="5"/>
  <c r="C22" i="8"/>
  <c r="O2" i="2"/>
  <c r="I15" i="13"/>
  <c r="G2" i="9"/>
  <c r="L20" i="10"/>
  <c r="H9" i="12" s="1"/>
  <c r="I23" i="4" l="1"/>
  <c r="F12" i="5"/>
  <c r="I27" i="4"/>
  <c r="F16" i="5" s="1"/>
  <c r="J20" i="4"/>
  <c r="G9" i="5" s="1"/>
  <c r="K17" i="13"/>
  <c r="G8" i="14" s="1"/>
  <c r="N20" i="1"/>
  <c r="N8" i="2" s="1"/>
  <c r="K24" i="13"/>
  <c r="G15" i="14" s="1"/>
  <c r="J15" i="4"/>
  <c r="J18" s="1"/>
  <c r="H18"/>
  <c r="E4" i="5"/>
  <c r="F6" i="14"/>
  <c r="K15" i="13"/>
  <c r="G6" i="14" s="1"/>
  <c r="K20" i="13"/>
  <c r="G11" i="14" s="1"/>
  <c r="F11"/>
  <c r="E22" i="8"/>
  <c r="G8" i="9"/>
  <c r="I18" i="13"/>
  <c r="F9" i="14" s="1"/>
  <c r="F10"/>
  <c r="K19" i="13"/>
  <c r="H27" i="10"/>
  <c r="D16" i="12" s="1"/>
  <c r="D12"/>
  <c r="L23" i="10"/>
  <c r="K13" i="13"/>
  <c r="G4" i="14" s="1"/>
  <c r="F4"/>
  <c r="K16" i="13"/>
  <c r="G7" i="14" s="1"/>
  <c r="F7"/>
  <c r="G4" i="5"/>
  <c r="I12" i="13"/>
  <c r="K20" i="8"/>
  <c r="J2" i="9"/>
  <c r="J26" i="4"/>
  <c r="G15" i="5" s="1"/>
  <c r="G14"/>
  <c r="J27" i="10"/>
  <c r="F16" i="12" s="1"/>
  <c r="F12"/>
  <c r="E12"/>
  <c r="I27" i="10"/>
  <c r="E16" i="12" s="1"/>
  <c r="H23" i="4" l="1"/>
  <c r="E7" i="5"/>
  <c r="J8" i="9"/>
  <c r="K22" i="8"/>
  <c r="H12" i="12"/>
  <c r="L27" i="10"/>
  <c r="H16" i="12" s="1"/>
  <c r="K18" i="13"/>
  <c r="G9" i="14" s="1"/>
  <c r="G10"/>
  <c r="J23" i="4"/>
  <c r="G7" i="5"/>
  <c r="K12" i="13"/>
  <c r="I11"/>
  <c r="F3" i="14"/>
  <c r="H27" i="4" l="1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<sst xmlns="http://schemas.openxmlformats.org/spreadsheetml/2006/main" count="314" uniqueCount="188">
  <si>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</si>
  <si>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</si>
  <si>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</si>
  <si>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</si>
  <si>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</si>
  <si>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</si>
  <si>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</si>
  <si>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</si>
  <si>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</si>
  <si>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</si>
  <si>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</si>
  <si>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</si>
  <si>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</si>
  <si>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</si>
  <si>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</si>
  <si>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</si>
  <si>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</si>
  <si>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</si>
  <si>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</si>
  <si>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</si>
  <si>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</si>
  <si>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</si>
  <si>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</si>
  <si>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</si>
  <si>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</si>
  <si>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</si>
  <si>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</si>
  <si>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</si>
  <si>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</si>
  <si>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</si>
  <si>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</si>
  <si>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</si>
  <si>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</si>
  <si>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</si>
  <si>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</si>
  <si>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</si>
  <si>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</si>
  <si>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</si>
  <si>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</si>
  <si>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</si>
  <si>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</si>
  <si>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</si>
  <si>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</si>
  <si>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</si>
  <si>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</si>
  <si>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</si>
  <si>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</si>
  <si>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</si>
  <si>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</si>
  <si>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</si>
  <si>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</si>
  <si>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</si>
  <si>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</si>
  <si>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</si>
  <si>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</si>
  <si>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</si>
  <si>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</si>
  <si>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</si>
  <si>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</si>
  <si>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</si>
  <si>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</si>
  <si>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</si>
  <si>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</si>
  <si>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</si>
  <si>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</si>
  <si>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</si>
  <si>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</si>
  <si>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</si>
  <si>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</si>
  <si>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</si>
  <si>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</si>
  <si>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</si>
  <si>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</si>
  <si>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</si>
  <si>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</si>
  <si>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</si>
  <si>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</si>
  <si>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</si>
  <si>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</si>
  <si>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</si>
  <si>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</si>
  <si>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</si>
  <si>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</si>
  <si>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</si>
  <si>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</si>
  <si>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</si>
  <si>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</si>
  <si>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</si>
  <si>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</si>
  <si>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</si>
  <si>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</si>
  <si>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</si>
  <si>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</si>
  <si>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</si>
  <si>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</si>
  <si>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</si>
  <si>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</si>
  <si>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</si>
  <si>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</si>
  <si>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</si>
  <si>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</si>
  <si>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</si>
  <si>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</si>
  <si>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</si>
  <si>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</si>
  <si>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</si>
  <si>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</si>
  <si>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</si>
  <si>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</si>
  <si>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</si>
  <si>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</si>
  <si>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</si>
  <si>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</si>
  <si>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</si>
  <si>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</si>
  <si>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</si>
  <si>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</si>
  <si>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</si>
  <si>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</si>
  <si>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</si>
  <si>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</si>
  <si>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</si>
  <si>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</si>
  <si>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</si>
  <si>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</si>
  <si>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</si>
  <si>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</si>
  <si>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</si>
  <si>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</si>
  <si>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</si>
  <si>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</si>
  <si>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</si>
  <si>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</si>
  <si>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</si>
  <si>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</si>
  <si>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</si>
  <si>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</si>
  <si>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</si>
  <si>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</si>
  <si>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</si>
  <si>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</si>
  <si>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</si>
  <si>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</si>
  <si>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</si>
  <si>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</si>
  <si>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</si>
  <si>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</si>
  <si>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</si>
  <si>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</si>
  <si>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</si>
  <si>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</si>
  <si>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</si>
  <si>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</si>
  <si>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</si>
  <si>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</si>
  <si>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</si>
  <si>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</si>
  <si>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</si>
  <si>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</si>
  <si>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</si>
  <si>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</si>
  <si>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</si>
  <si>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</si>
  <si>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</si>
  <si>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</si>
  <si>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</si>
  <si>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</si>
  <si>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</si>
  <si>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</si>
  <si>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</si>
  <si>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</si>
  <si>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</si>
  <si>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</si>
  <si>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>EJERCICIO: 2014</t>
  </si>
  <si>
    <t>Las medidas tomadas para la correccion de desvíos son las siguientes:</t>
  </si>
  <si>
    <t xml:space="preserve">2) GASTOS DE CAPITAL: la diferencia responde a adquisiciones que se postergan a los trimestres posteriores, como es la adquisi- </t>
  </si>
  <si>
    <t>Las diferencias en el cumplimiento de metas obedecen al siguiente detalle:</t>
  </si>
  <si>
    <t>EJERCICIO:  2.014</t>
  </si>
  <si>
    <t xml:space="preserve">           </t>
  </si>
  <si>
    <t xml:space="preserve">                                         ción  de equipamiento para los inmuebles de la Honorable Cámara de Diputados, dichos gastos se ejecu-           </t>
  </si>
  <si>
    <t xml:space="preserve">            tarán en su momento por lo que se corrigen de esa forma los desvíos. </t>
  </si>
  <si>
    <t>ESTE ANEXO  SE HA CUMPLIMENTADO SEGÚN LO ESTABLECIDO EN ACUERDO N° 5850 DEL H. TRIBUNAL DE CUENTAS</t>
  </si>
  <si>
    <t>2) GASTOS DE CAPITAL: la diferencia de $ 18.711.- responde a adquisiciones que se realizarán durante los siguientes trimestres</t>
  </si>
  <si>
    <t>1) GASTOS DE CAPITAL: la diferencia responde a la imposibilidad de registrar en SIDICO por las reservas del sistema, a partir de la</t>
  </si>
  <si>
    <t xml:space="preserve">                                          sanción del presupuesto 2014 se registra en forma normal, por lo que se corrigen de esa forma los desvíos.</t>
  </si>
  <si>
    <t>1) GASTOS CORRIENTES: la diferencia  temporal responde a sueldos que no se pudieron imputar por las reservas del sistema.</t>
  </si>
  <si>
    <t xml:space="preserve">                                             Esto debido a que en estos dos trimestres se producen la falta de aprobación del presupuesto primero,</t>
  </si>
  <si>
    <t xml:space="preserve">                                    el presupuesto reconducido después y finalmente el    presupuesto 2014 a partir de Julio de este año.  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</si>
</sst>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2" fontId="16" fillId="0" borderId="25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16" fillId="0" borderId="10" xfId="0" applyNumberFormat="1" applyFont="1" applyBorder="1" applyAlignment="1">
      <alignment horizontal="right"/>
    </xf>
    <xf numFmtId="2" fontId="3" fillId="0" borderId="26" xfId="0" applyNumberFormat="1" applyFont="1" applyBorder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6" fillId="0" borderId="0" xfId="0" applyFont="1"/>
    <xf numFmtId="0" fontId="5" fillId="0" borderId="28" xfId="1" applyBorder="1"/>
    <xf numFmtId="0" fontId="0" fillId="0" borderId="29" xfId="0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3" fillId="0" borderId="33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2" xfId="0" applyNumberFormat="1" applyBorder="1"/>
    <xf numFmtId="49" fontId="3" fillId="0" borderId="43" xfId="0" applyNumberFormat="1" applyFont="1" applyBorder="1" applyAlignment="1">
      <alignment horizontal="left"/>
    </xf>
    <xf numFmtId="2" fontId="3" fillId="0" borderId="43" xfId="0" applyNumberFormat="1" applyFont="1" applyBorder="1"/>
    <xf numFmtId="2" fontId="0" fillId="0" borderId="44" xfId="0" applyNumberFormat="1" applyBorder="1"/>
    <xf numFmtId="4" fontId="0" fillId="0" borderId="42" xfId="0" applyNumberFormat="1" applyBorder="1"/>
    <xf numFmtId="4" fontId="3" fillId="0" borderId="43" xfId="0" applyNumberFormat="1" applyFont="1" applyBorder="1" applyAlignment="1">
      <alignment horizontal="right"/>
    </xf>
    <xf numFmtId="4" fontId="3" fillId="0" borderId="43" xfId="0" applyNumberFormat="1" applyFont="1" applyBorder="1"/>
    <xf numFmtId="4" fontId="0" fillId="0" borderId="44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2" xfId="0" applyNumberFormat="1" applyFont="1" applyBorder="1"/>
    <xf numFmtId="4" fontId="3" fillId="0" borderId="42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5" xfId="0" applyFont="1" applyBorder="1"/>
    <xf numFmtId="0" fontId="20" fillId="0" borderId="46" xfId="0" applyFont="1" applyBorder="1"/>
    <xf numFmtId="0" fontId="0" fillId="0" borderId="47" xfId="0" applyBorder="1"/>
    <xf numFmtId="0" fontId="17" fillId="0" borderId="48" xfId="1" applyFont="1" applyBorder="1" applyAlignment="1"/>
    <xf numFmtId="0" fontId="17" fillId="0" borderId="49" xfId="1" applyFont="1" applyBorder="1" applyAlignment="1">
      <alignment horizontal="center"/>
    </xf>
    <xf numFmtId="0" fontId="17" fillId="0" borderId="49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8" xfId="1" applyFont="1" applyBorder="1" applyAlignment="1">
      <alignment horizontal="left"/>
    </xf>
    <xf numFmtId="0" fontId="17" fillId="0" borderId="49" xfId="1" applyFont="1" applyBorder="1" applyAlignment="1">
      <alignment horizontal="left" vertical="center"/>
    </xf>
    <xf numFmtId="0" fontId="17" fillId="0" borderId="49" xfId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0" fontId="17" fillId="0" borderId="49" xfId="1" applyFont="1" applyBorder="1" applyAlignment="1">
      <alignment horizontal="left"/>
    </xf>
    <xf numFmtId="4" fontId="17" fillId="0" borderId="49" xfId="1" applyNumberFormat="1" applyFont="1" applyBorder="1"/>
    <xf numFmtId="0" fontId="17" fillId="0" borderId="49" xfId="0" applyFont="1" applyBorder="1"/>
    <xf numFmtId="0" fontId="17" fillId="0" borderId="21" xfId="0" applyFont="1" applyBorder="1"/>
    <xf numFmtId="0" fontId="17" fillId="0" borderId="48" xfId="0" applyFont="1" applyBorder="1"/>
    <xf numFmtId="0" fontId="20" fillId="0" borderId="50" xfId="0" applyFont="1" applyBorder="1"/>
    <xf numFmtId="0" fontId="20" fillId="0" borderId="51" xfId="0" applyFont="1" applyBorder="1"/>
    <xf numFmtId="0" fontId="0" fillId="0" borderId="52" xfId="0" applyBorder="1"/>
    <xf numFmtId="0" fontId="24" fillId="0" borderId="0" xfId="0" applyFont="1" applyFill="1"/>
    <xf numFmtId="4" fontId="24" fillId="0" borderId="0" xfId="0" applyNumberFormat="1" applyFont="1" applyFill="1"/>
    <xf numFmtId="4" fontId="3" fillId="0" borderId="31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20" fillId="0" borderId="9" xfId="0" applyFont="1" applyBorder="1"/>
    <xf numFmtId="0" fontId="17" fillId="0" borderId="40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/>
    </xf>
    <xf numFmtId="0" fontId="20" fillId="0" borderId="49" xfId="0" applyFont="1" applyBorder="1"/>
    <xf numFmtId="0" fontId="0" fillId="0" borderId="40" xfId="0" applyBorder="1"/>
    <xf numFmtId="0" fontId="20" fillId="0" borderId="37" xfId="0" applyFont="1" applyBorder="1" applyAlignment="1">
      <alignment horizontal="center"/>
    </xf>
    <xf numFmtId="0" fontId="20" fillId="0" borderId="53" xfId="0" applyFont="1" applyBorder="1"/>
    <xf numFmtId="4" fontId="17" fillId="0" borderId="21" xfId="1" applyNumberFormat="1" applyFont="1" applyBorder="1"/>
    <xf numFmtId="0" fontId="20" fillId="0" borderId="21" xfId="0" applyFont="1" applyBorder="1"/>
    <xf numFmtId="0" fontId="20" fillId="0" borderId="48" xfId="0" applyFont="1" applyBorder="1"/>
    <xf numFmtId="0" fontId="20" fillId="0" borderId="52" xfId="0" applyFont="1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8" fillId="0" borderId="0" xfId="1" applyFont="1" applyAlignment="1">
      <alignment horizontal="center"/>
    </xf>
    <xf numFmtId="0" fontId="7" fillId="0" borderId="0" xfId="1" applyFont="1" applyAlignment="1"/>
    <xf numFmtId="4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30" xfId="0" applyNumberFormat="1" applyFont="1" applyBorder="1" applyAlignment="1"/>
    <xf numFmtId="4" fontId="3" fillId="0" borderId="34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1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48" xfId="1" applyFont="1" applyBorder="1" applyAlignment="1">
      <alignment horizontal="center"/>
    </xf>
    <xf numFmtId="0" fontId="17" fillId="0" borderId="49" xfId="1" applyFont="1" applyBorder="1" applyAlignment="1">
      <alignment horizontal="center"/>
    </xf>
    <xf numFmtId="0" fontId="17" fillId="0" borderId="21" xfId="1" applyFont="1" applyBorder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A29" sqref="A29:L29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42" customWidth="1"/>
    <col min="9" max="11" width="13.75" style="142" customWidth="1"/>
    <col min="12" max="12" width="16" style="142" customWidth="1"/>
    <col min="13" max="16384" width="10" style="20"/>
  </cols>
  <sheetData>
    <row r="1" spans="1:16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141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42"/>
      <c r="I2" s="142"/>
      <c r="J2" s="142"/>
      <c r="K2" s="142"/>
      <c r="L2" s="142"/>
      <c r="M2" s="20"/>
      <c r="N2" s="20"/>
      <c r="O2" s="20"/>
      <c r="P2" s="20"/>
    </row>
    <row r="3" spans="1:16" s="21" customFormat="1">
      <c r="A3" s="272" t="s">
        <v>114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142"/>
      <c r="M3" s="20"/>
      <c r="N3" s="20"/>
      <c r="O3" s="20"/>
      <c r="P3" s="20"/>
    </row>
    <row r="4" spans="1:16">
      <c r="A4" s="20"/>
      <c r="B4" s="20"/>
      <c r="C4" s="22"/>
    </row>
    <row r="5" spans="1:16">
      <c r="A5" s="53" t="s">
        <v>161</v>
      </c>
      <c r="B5" s="23"/>
      <c r="C5" s="24"/>
      <c r="D5" s="24"/>
      <c r="E5" s="24"/>
      <c r="F5" s="24"/>
      <c r="G5" s="24"/>
      <c r="H5" s="143"/>
      <c r="I5" s="33"/>
      <c r="J5" s="33" t="s">
        <v>40</v>
      </c>
      <c r="K5" s="143" t="s">
        <v>162</v>
      </c>
    </row>
    <row r="6" spans="1:16">
      <c r="A6" s="53" t="s">
        <v>173</v>
      </c>
      <c r="B6" s="11">
        <v>2014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44"/>
      <c r="I9" s="145"/>
      <c r="J9" s="146"/>
      <c r="K9" s="146"/>
      <c r="L9" s="147" t="s">
        <v>119</v>
      </c>
    </row>
    <row r="10" spans="1:16">
      <c r="A10" s="28"/>
      <c r="B10" s="15"/>
      <c r="C10" s="29" t="s">
        <v>46</v>
      </c>
      <c r="D10" s="29"/>
      <c r="E10" s="29"/>
      <c r="F10" s="29"/>
      <c r="G10" s="29"/>
      <c r="H10" s="148" t="s">
        <v>115</v>
      </c>
      <c r="I10" s="148" t="s">
        <v>116</v>
      </c>
      <c r="J10" s="148" t="s">
        <v>117</v>
      </c>
      <c r="K10" s="148" t="s">
        <v>118</v>
      </c>
      <c r="L10" s="149" t="s">
        <v>120</v>
      </c>
    </row>
    <row r="11" spans="1:16">
      <c r="A11" s="30"/>
      <c r="B11" s="31"/>
      <c r="C11" s="32"/>
      <c r="D11" s="32"/>
      <c r="E11" s="32"/>
      <c r="F11" s="32"/>
      <c r="G11" s="32"/>
      <c r="H11" s="150"/>
      <c r="I11" s="151"/>
      <c r="J11" s="152"/>
      <c r="K11" s="152"/>
      <c r="L11" s="153" t="s">
        <v>27</v>
      </c>
    </row>
    <row r="12" spans="1:16">
      <c r="A12" s="28"/>
      <c r="B12" s="15"/>
      <c r="C12" s="9"/>
      <c r="D12" s="9"/>
      <c r="E12" s="9"/>
      <c r="F12" s="9"/>
      <c r="G12" s="9"/>
      <c r="H12" s="154"/>
      <c r="I12" s="154"/>
      <c r="J12" s="154"/>
      <c r="K12" s="155"/>
      <c r="L12" s="154"/>
    </row>
    <row r="13" spans="1:16">
      <c r="A13" s="28" t="s">
        <v>53</v>
      </c>
      <c r="B13" s="56">
        <v>1</v>
      </c>
      <c r="C13" s="9" t="s">
        <v>54</v>
      </c>
      <c r="D13" s="33"/>
      <c r="E13" s="33"/>
      <c r="F13" s="33"/>
      <c r="G13" s="34"/>
      <c r="H13" s="154">
        <v>0</v>
      </c>
      <c r="I13" s="154">
        <v>0</v>
      </c>
      <c r="J13" s="154">
        <v>0</v>
      </c>
      <c r="K13" s="155">
        <v>0</v>
      </c>
      <c r="L13" s="154">
        <f>SUM(H13:K13)</f>
        <v>0</v>
      </c>
    </row>
    <row r="14" spans="1:16">
      <c r="A14" s="28" t="s">
        <v>56</v>
      </c>
      <c r="B14" s="56">
        <v>2</v>
      </c>
      <c r="C14" s="23" t="s">
        <v>57</v>
      </c>
      <c r="D14" s="33"/>
      <c r="E14" s="33"/>
      <c r="F14" s="33"/>
      <c r="G14" s="34"/>
      <c r="H14" s="152">
        <v>39191891.57</v>
      </c>
      <c r="I14" s="152">
        <v>45001142.049999997</v>
      </c>
      <c r="J14" s="152">
        <v>72807789.819999993</v>
      </c>
      <c r="K14" s="152">
        <v>73591676.560000002</v>
      </c>
      <c r="L14" s="154">
        <f>SUM(H14:K14)</f>
        <v>230592500</v>
      </c>
      <c r="M14" s="59">
        <f>2482218-411100</f>
        <v>2071118</v>
      </c>
    </row>
    <row r="15" spans="1:16" ht="19.5" customHeight="1">
      <c r="A15" s="28" t="s">
        <v>59</v>
      </c>
      <c r="B15" s="56">
        <v>3</v>
      </c>
      <c r="C15" s="23" t="s">
        <v>60</v>
      </c>
      <c r="D15" s="33"/>
      <c r="E15" s="33"/>
      <c r="F15" s="33"/>
      <c r="G15" s="34"/>
      <c r="H15" s="154">
        <f>+H13-H14</f>
        <v>-39191891.57</v>
      </c>
      <c r="I15" s="154">
        <f>+I13-I14</f>
        <v>-45001142.049999997</v>
      </c>
      <c r="J15" s="154">
        <f>+J13-J14</f>
        <v>-72807789.819999993</v>
      </c>
      <c r="K15" s="155">
        <f>+K13-K14</f>
        <v>-73591676.560000002</v>
      </c>
      <c r="L15" s="157">
        <f t="shared" ref="L15:L26" si="0">SUM(H15:K15)</f>
        <v>-230592500</v>
      </c>
      <c r="M15" s="59"/>
    </row>
    <row r="16" spans="1:16">
      <c r="A16" s="28" t="s">
        <v>61</v>
      </c>
      <c r="B16" s="56">
        <v>4</v>
      </c>
      <c r="C16" s="23" t="s">
        <v>62</v>
      </c>
      <c r="D16" s="35"/>
      <c r="E16" s="35"/>
      <c r="F16" s="35"/>
      <c r="G16" s="36"/>
      <c r="H16" s="155">
        <v>0</v>
      </c>
      <c r="I16" s="154">
        <v>0</v>
      </c>
      <c r="J16" s="154">
        <v>0</v>
      </c>
      <c r="K16" s="155">
        <v>0</v>
      </c>
      <c r="L16" s="154">
        <f t="shared" si="0"/>
        <v>0</v>
      </c>
      <c r="M16" s="59"/>
    </row>
    <row r="17" spans="1:13">
      <c r="A17" s="28" t="s">
        <v>63</v>
      </c>
      <c r="B17" s="56">
        <v>5</v>
      </c>
      <c r="C17" s="23" t="s">
        <v>64</v>
      </c>
      <c r="D17" s="33"/>
      <c r="E17" s="33"/>
      <c r="F17" s="33"/>
      <c r="G17" s="34"/>
      <c r="H17" s="152">
        <v>1529</v>
      </c>
      <c r="I17" s="152">
        <v>39169</v>
      </c>
      <c r="J17" s="152">
        <v>349651</v>
      </c>
      <c r="K17" s="152">
        <v>349651</v>
      </c>
      <c r="L17" s="152">
        <f t="shared" si="0"/>
        <v>740000</v>
      </c>
      <c r="M17" s="59">
        <f>181100+230000</f>
        <v>411100</v>
      </c>
    </row>
    <row r="18" spans="1:13" ht="19.5" customHeight="1">
      <c r="A18" s="28" t="s">
        <v>65</v>
      </c>
      <c r="B18" s="56">
        <v>6</v>
      </c>
      <c r="C18" s="23" t="s">
        <v>66</v>
      </c>
      <c r="D18" s="33"/>
      <c r="E18" s="33"/>
      <c r="F18" s="33"/>
      <c r="G18" s="34"/>
      <c r="H18" s="154">
        <f>+H15+H16-H17</f>
        <v>-39193420.57</v>
      </c>
      <c r="I18" s="154">
        <f>+I15+I16-I17</f>
        <v>-45040311.049999997</v>
      </c>
      <c r="J18" s="154">
        <f>+J15+J16-J17</f>
        <v>-73157440.819999993</v>
      </c>
      <c r="K18" s="155">
        <f>+K15+K16-K17</f>
        <v>-73941327.560000002</v>
      </c>
      <c r="L18" s="154">
        <f t="shared" si="0"/>
        <v>-231332500</v>
      </c>
      <c r="M18" s="59"/>
    </row>
    <row r="19" spans="1:13">
      <c r="A19" s="28"/>
      <c r="B19" s="56">
        <v>7</v>
      </c>
      <c r="C19" s="53" t="s">
        <v>121</v>
      </c>
      <c r="D19" s="33"/>
      <c r="E19" s="33"/>
      <c r="F19" s="33"/>
      <c r="G19" s="34"/>
      <c r="H19" s="154">
        <f t="shared" ref="H19:K20" si="1">+H13+H16</f>
        <v>0</v>
      </c>
      <c r="I19" s="154">
        <f t="shared" si="1"/>
        <v>0</v>
      </c>
      <c r="J19" s="154">
        <f t="shared" si="1"/>
        <v>0</v>
      </c>
      <c r="K19" s="155">
        <f t="shared" si="1"/>
        <v>0</v>
      </c>
      <c r="L19" s="154">
        <f t="shared" si="0"/>
        <v>0</v>
      </c>
    </row>
    <row r="20" spans="1:13">
      <c r="A20" s="28"/>
      <c r="B20" s="56">
        <v>8</v>
      </c>
      <c r="C20" s="53" t="s">
        <v>122</v>
      </c>
      <c r="D20" s="33"/>
      <c r="E20" s="33"/>
      <c r="F20" s="33"/>
      <c r="G20" s="34"/>
      <c r="H20" s="152">
        <f t="shared" si="1"/>
        <v>39193420.57</v>
      </c>
      <c r="I20" s="152">
        <f t="shared" si="1"/>
        <v>45040311.049999997</v>
      </c>
      <c r="J20" s="152">
        <f t="shared" si="1"/>
        <v>73157440.819999993</v>
      </c>
      <c r="K20" s="156">
        <f t="shared" si="1"/>
        <v>73941327.560000002</v>
      </c>
      <c r="L20" s="154">
        <f t="shared" si="0"/>
        <v>231332500</v>
      </c>
    </row>
    <row r="21" spans="1:13" ht="18" customHeight="1">
      <c r="A21" s="28" t="s">
        <v>67</v>
      </c>
      <c r="B21" s="56">
        <v>9</v>
      </c>
      <c r="C21" s="23" t="s">
        <v>68</v>
      </c>
      <c r="D21" s="33"/>
      <c r="E21" s="33"/>
      <c r="F21" s="33"/>
      <c r="G21" s="34"/>
      <c r="H21" s="154">
        <v>0</v>
      </c>
      <c r="I21" s="154">
        <v>0</v>
      </c>
      <c r="J21" s="154">
        <v>0</v>
      </c>
      <c r="K21" s="155">
        <v>0</v>
      </c>
      <c r="L21" s="157">
        <f t="shared" si="0"/>
        <v>0</v>
      </c>
    </row>
    <row r="22" spans="1:13">
      <c r="A22" s="28" t="s">
        <v>69</v>
      </c>
      <c r="B22" s="56">
        <v>10</v>
      </c>
      <c r="C22" s="23" t="s">
        <v>70</v>
      </c>
      <c r="D22" s="33"/>
      <c r="E22" s="33"/>
      <c r="F22" s="33"/>
      <c r="G22" s="34"/>
      <c r="H22" s="154">
        <v>0</v>
      </c>
      <c r="I22" s="154">
        <v>0</v>
      </c>
      <c r="J22" s="154">
        <v>0</v>
      </c>
      <c r="K22" s="155">
        <v>0</v>
      </c>
      <c r="L22" s="154">
        <f t="shared" si="0"/>
        <v>0</v>
      </c>
    </row>
    <row r="23" spans="1:13" ht="19.5" customHeight="1">
      <c r="A23" s="28" t="s">
        <v>71</v>
      </c>
      <c r="B23" s="56">
        <v>11</v>
      </c>
      <c r="C23" s="23" t="s">
        <v>72</v>
      </c>
      <c r="D23" s="33"/>
      <c r="E23" s="33"/>
      <c r="F23" s="33"/>
      <c r="G23" s="34"/>
      <c r="H23" s="152">
        <f>+H18+H21-H22</f>
        <v>-39193420.57</v>
      </c>
      <c r="I23" s="152">
        <f>+I18+I21-I22</f>
        <v>-45040311.049999997</v>
      </c>
      <c r="J23" s="152">
        <f>+J18+J21-J22</f>
        <v>-73157440.819999993</v>
      </c>
      <c r="K23" s="152">
        <f>+K18+K21-K22</f>
        <v>-73941327.560000002</v>
      </c>
      <c r="L23" s="152">
        <f t="shared" si="0"/>
        <v>-231332500</v>
      </c>
    </row>
    <row r="24" spans="1:13" ht="18.75" customHeight="1">
      <c r="A24" s="28" t="s">
        <v>73</v>
      </c>
      <c r="B24" s="56">
        <v>12</v>
      </c>
      <c r="C24" s="23" t="s">
        <v>74</v>
      </c>
      <c r="D24" s="33"/>
      <c r="E24" s="33"/>
      <c r="F24" s="33"/>
      <c r="G24" s="34"/>
      <c r="H24" s="154"/>
      <c r="I24" s="154"/>
      <c r="J24" s="154"/>
      <c r="K24" s="155"/>
      <c r="L24" s="154">
        <f t="shared" si="0"/>
        <v>0</v>
      </c>
    </row>
    <row r="25" spans="1:13">
      <c r="A25" s="28" t="s">
        <v>75</v>
      </c>
      <c r="B25" s="56">
        <v>13</v>
      </c>
      <c r="C25" s="23" t="s">
        <v>76</v>
      </c>
      <c r="D25" s="33"/>
      <c r="E25" s="33"/>
      <c r="F25" s="33"/>
      <c r="G25" s="34"/>
      <c r="H25" s="154">
        <v>0</v>
      </c>
      <c r="I25" s="154">
        <v>0</v>
      </c>
      <c r="J25" s="154">
        <v>0</v>
      </c>
      <c r="K25" s="155">
        <v>0</v>
      </c>
      <c r="L25" s="154">
        <f t="shared" si="0"/>
        <v>0</v>
      </c>
    </row>
    <row r="26" spans="1:13" ht="18.75" customHeight="1">
      <c r="A26" s="28" t="s">
        <v>78</v>
      </c>
      <c r="B26" s="56">
        <v>14</v>
      </c>
      <c r="C26" s="23" t="s">
        <v>79</v>
      </c>
      <c r="D26" s="33"/>
      <c r="E26" s="33"/>
      <c r="F26" s="33"/>
      <c r="G26" s="34"/>
      <c r="H26" s="154">
        <f>+H24-H25</f>
        <v>0</v>
      </c>
      <c r="I26" s="154">
        <f>+I24-I25</f>
        <v>0</v>
      </c>
      <c r="J26" s="154">
        <f>+J24-J25</f>
        <v>0</v>
      </c>
      <c r="K26" s="155">
        <f>+K24-K25</f>
        <v>0</v>
      </c>
      <c r="L26" s="154">
        <f t="shared" si="0"/>
        <v>0</v>
      </c>
    </row>
    <row r="27" spans="1:13" s="40" customFormat="1" ht="24.75" customHeight="1">
      <c r="A27" s="37" t="s">
        <v>80</v>
      </c>
      <c r="B27" s="57">
        <v>15</v>
      </c>
      <c r="C27" s="58" t="s">
        <v>81</v>
      </c>
      <c r="D27" s="38"/>
      <c r="E27" s="38"/>
      <c r="F27" s="38"/>
      <c r="G27" s="39"/>
      <c r="H27" s="158">
        <f>+H23+H26</f>
        <v>-39193420.57</v>
      </c>
      <c r="I27" s="158">
        <f>+I23+I26</f>
        <v>-45040311.049999997</v>
      </c>
      <c r="J27" s="158">
        <f>+J23+J26</f>
        <v>-73157440.819999993</v>
      </c>
      <c r="K27" s="158">
        <f>+K23+K26</f>
        <v>-73941327.560000002</v>
      </c>
      <c r="L27" s="158">
        <f>+L23+L26</f>
        <v>-231332500</v>
      </c>
    </row>
    <row r="28" spans="1:13">
      <c r="H28" s="159">
        <f>507300.35+110716.88</f>
        <v>618017.23</v>
      </c>
      <c r="I28" s="159">
        <f>1051409.42+238840.92-618017.23</f>
        <v>672233.10999999987</v>
      </c>
      <c r="J28" s="159">
        <f>1511041.82+417731.58-I28-H28</f>
        <v>638523.06000000029</v>
      </c>
    </row>
    <row r="29" spans="1:13">
      <c r="A29" s="280" t="s">
        <v>181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</row>
    <row r="30" spans="1:13" s="43" customFormat="1" ht="21" customHeight="1">
      <c r="A30" s="41"/>
      <c r="B30" s="41"/>
      <c r="C30" s="42"/>
      <c r="D30" s="276"/>
      <c r="E30" s="276"/>
      <c r="F30" s="276"/>
      <c r="G30" s="276"/>
      <c r="H30" s="277"/>
      <c r="I30" s="277"/>
      <c r="J30" s="278"/>
      <c r="K30" s="275"/>
      <c r="L30" s="132"/>
    </row>
    <row r="31" spans="1:13" s="43" customFormat="1" ht="9" customHeight="1">
      <c r="A31" s="41"/>
      <c r="B31" s="41"/>
      <c r="C31" s="44"/>
      <c r="D31" s="279"/>
      <c r="E31" s="279"/>
      <c r="F31" s="279"/>
      <c r="G31" s="279"/>
      <c r="H31" s="277"/>
      <c r="I31" s="277"/>
      <c r="J31" s="274"/>
      <c r="K31" s="275"/>
      <c r="L31" s="132"/>
    </row>
    <row r="32" spans="1:13" s="43" customFormat="1" ht="9.75" customHeight="1">
      <c r="A32" s="41"/>
      <c r="B32" s="41"/>
      <c r="C32" s="44"/>
      <c r="D32" s="279"/>
      <c r="E32" s="279"/>
      <c r="F32" s="279"/>
      <c r="G32" s="279"/>
      <c r="H32" s="277"/>
      <c r="I32" s="277"/>
      <c r="J32" s="274"/>
      <c r="K32" s="275"/>
      <c r="L32" s="132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rintOptions horizontalCentered="1"/>
  <pageMargins left="0.98425196850393704" right="0.39370078740157483" top="1.7716535433070868" bottom="1" header="0" footer="0"/>
  <pageSetup paperSize="9" scale="90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2" customWidth="1"/>
    <col min="8" max="8" width="12.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2014</v>
      </c>
      <c r="B2" s="17" t="str">
        <f>+'Anexo I Programacion Financiera'!$K$5</f>
        <v>010102</v>
      </c>
      <c r="C2">
        <f>+'Anexo I Programacion Financiera'!B13</f>
        <v>1</v>
      </c>
      <c r="D2" s="18">
        <f>+'Anexo I Programacion Financiera'!H13</f>
        <v>0</v>
      </c>
      <c r="E2" s="18">
        <f>+'Anexo I Programacion Financiera'!I13</f>
        <v>0</v>
      </c>
      <c r="F2" s="18">
        <f>+'Anexo I Programacion Financiera'!J13</f>
        <v>0</v>
      </c>
      <c r="G2" s="18">
        <f>+'Anexo I Programacion Financiera'!K13</f>
        <v>0</v>
      </c>
      <c r="H2" s="18">
        <f>+'Anexo I Programacion Financiera'!L13</f>
        <v>0</v>
      </c>
    </row>
    <row r="3" spans="1:8">
      <c r="A3">
        <f>+'Anexo I Programacion Financiera'!$B$6</f>
        <v>2014</v>
      </c>
      <c r="B3" s="17" t="str">
        <f>+'Anexo I Programacion Financiera'!$K$5</f>
        <v>010102</v>
      </c>
      <c r="C3">
        <f>+'Anexo I Programacion Financiera'!B14</f>
        <v>2</v>
      </c>
      <c r="D3" s="18">
        <f>+'Anexo I Programacion Financiera'!H14</f>
        <v>39191891.57</v>
      </c>
      <c r="E3" s="18">
        <f>+'Anexo I Programacion Financiera'!I14</f>
        <v>45001142.049999997</v>
      </c>
      <c r="F3" s="18">
        <f>+'Anexo I Programacion Financiera'!J14</f>
        <v>72807789.819999993</v>
      </c>
      <c r="G3" s="18">
        <f>+'Anexo I Programacion Financiera'!K14</f>
        <v>73591676.560000002</v>
      </c>
      <c r="H3" s="18">
        <f>+'Anexo I Programacion Financiera'!L14</f>
        <v>230592500</v>
      </c>
    </row>
    <row r="4" spans="1:8">
      <c r="A4">
        <f>+'Anexo I Programacion Financiera'!$B$6</f>
        <v>2014</v>
      </c>
      <c r="B4" s="17" t="str">
        <f>+'Anexo I Programacion Financiera'!$K$5</f>
        <v>010102</v>
      </c>
      <c r="C4">
        <f>+'Anexo I Programacion Financiera'!B15</f>
        <v>3</v>
      </c>
      <c r="D4" s="18">
        <f>+'Anexo I Programacion Financiera'!H15</f>
        <v>-39191891.57</v>
      </c>
      <c r="E4" s="18">
        <f>+'Anexo I Programacion Financiera'!I15</f>
        <v>-45001142.049999997</v>
      </c>
      <c r="F4" s="18">
        <f>+'Anexo I Programacion Financiera'!J15</f>
        <v>-72807789.819999993</v>
      </c>
      <c r="G4" s="18">
        <f>+'Anexo I Programacion Financiera'!K15</f>
        <v>-73591676.560000002</v>
      </c>
      <c r="H4" s="18">
        <f>+'Anexo I Programacion Financiera'!L15</f>
        <v>-230592500</v>
      </c>
    </row>
    <row r="5" spans="1:8">
      <c r="A5">
        <f>+'Anexo I Programacion Financiera'!$B$6</f>
        <v>2014</v>
      </c>
      <c r="B5" s="17" t="str">
        <f>+'Anexo I Programacion Financiera'!$K$5</f>
        <v>010102</v>
      </c>
      <c r="C5">
        <f>+'Anexo I Programacion Financiera'!B16</f>
        <v>4</v>
      </c>
      <c r="D5" s="18">
        <f>+'Anexo I Programacion Financiera'!H16</f>
        <v>0</v>
      </c>
      <c r="E5" s="18">
        <f>+'Anexo I Programacion Financiera'!I16</f>
        <v>0</v>
      </c>
      <c r="F5" s="18">
        <f>+'Anexo I Programacion Financiera'!J16</f>
        <v>0</v>
      </c>
      <c r="G5" s="18">
        <f>+'Anexo I Programacion Financiera'!K16</f>
        <v>0</v>
      </c>
      <c r="H5" s="18">
        <f>+'Anexo I Programacion Financiera'!L16</f>
        <v>0</v>
      </c>
    </row>
    <row r="6" spans="1:8">
      <c r="A6">
        <f>+'Anexo I Programacion Financiera'!$B$6</f>
        <v>2014</v>
      </c>
      <c r="B6" s="17" t="str">
        <f>+'Anexo I Programacion Financiera'!$K$5</f>
        <v>010102</v>
      </c>
      <c r="C6">
        <f>+'Anexo I Programacion Financiera'!B17</f>
        <v>5</v>
      </c>
      <c r="D6" s="18">
        <f>+'Anexo I Programacion Financiera'!H17</f>
        <v>1529</v>
      </c>
      <c r="E6" s="18">
        <f>+'Anexo I Programacion Financiera'!I17</f>
        <v>39169</v>
      </c>
      <c r="F6" s="18">
        <f>+'Anexo I Programacion Financiera'!J17</f>
        <v>349651</v>
      </c>
      <c r="G6" s="18">
        <f>+'Anexo I Programacion Financiera'!K17</f>
        <v>349651</v>
      </c>
      <c r="H6" s="18">
        <f>+'Anexo I Programacion Financiera'!L17</f>
        <v>740000</v>
      </c>
    </row>
    <row r="7" spans="1:8">
      <c r="A7">
        <f>+'Anexo I Programacion Financiera'!$B$6</f>
        <v>2014</v>
      </c>
      <c r="B7" s="17" t="str">
        <f>+'Anexo I Programacion Financiera'!$K$5</f>
        <v>010102</v>
      </c>
      <c r="C7">
        <f>+'Anexo I Programacion Financiera'!B18</f>
        <v>6</v>
      </c>
      <c r="D7" s="18">
        <f>+'Anexo I Programacion Financiera'!H18</f>
        <v>-39193420.57</v>
      </c>
      <c r="E7" s="18">
        <f>+'Anexo I Programacion Financiera'!I18</f>
        <v>-45040311.049999997</v>
      </c>
      <c r="F7" s="18">
        <f>+'Anexo I Programacion Financiera'!J18</f>
        <v>-73157440.819999993</v>
      </c>
      <c r="G7" s="18">
        <f>+'Anexo I Programacion Financiera'!K18</f>
        <v>-73941327.560000002</v>
      </c>
      <c r="H7" s="18">
        <f>+'Anexo I Programacion Financiera'!L18</f>
        <v>-231332500</v>
      </c>
    </row>
    <row r="8" spans="1:8">
      <c r="A8">
        <f>+'Anexo I Programacion Financiera'!$B$6</f>
        <v>2014</v>
      </c>
      <c r="B8" s="17" t="str">
        <f>+'Anexo I Programacion Financiera'!$K$5</f>
        <v>010102</v>
      </c>
      <c r="C8">
        <f>+'Anexo I Programacion Financiera'!B19</f>
        <v>7</v>
      </c>
      <c r="D8" s="18">
        <f>+'Anexo I Programacion Financiera'!H19</f>
        <v>0</v>
      </c>
      <c r="E8" s="18">
        <f>+'Anexo I Programacion Financiera'!I19</f>
        <v>0</v>
      </c>
      <c r="F8" s="18">
        <f>+'Anexo I Programacion Financiera'!J19</f>
        <v>0</v>
      </c>
      <c r="G8" s="18">
        <f>+'Anexo I Programacion Financiera'!K19</f>
        <v>0</v>
      </c>
      <c r="H8" s="18">
        <f>+'Anexo I Programacion Financiera'!L19</f>
        <v>0</v>
      </c>
    </row>
    <row r="9" spans="1:8">
      <c r="A9">
        <f>+'Anexo I Programacion Financiera'!$B$6</f>
        <v>2014</v>
      </c>
      <c r="B9" s="17" t="str">
        <f>+'Anexo I Programacion Financiera'!$K$5</f>
        <v>010102</v>
      </c>
      <c r="C9">
        <f>+'Anexo I Programacion Financiera'!B20</f>
        <v>8</v>
      </c>
      <c r="D9" s="18">
        <f>+'Anexo I Programacion Financiera'!H20</f>
        <v>39193420.57</v>
      </c>
      <c r="E9" s="18">
        <f>+'Anexo I Programacion Financiera'!I20</f>
        <v>45040311.049999997</v>
      </c>
      <c r="F9" s="18">
        <f>+'Anexo I Programacion Financiera'!J20</f>
        <v>73157440.819999993</v>
      </c>
      <c r="G9" s="18">
        <f>+'Anexo I Programacion Financiera'!K20</f>
        <v>73941327.560000002</v>
      </c>
      <c r="H9" s="18">
        <f>+'Anexo I Programacion Financiera'!L20</f>
        <v>231332500</v>
      </c>
    </row>
    <row r="10" spans="1:8">
      <c r="A10">
        <f>+'Anexo I Programacion Financiera'!$B$6</f>
        <v>2014</v>
      </c>
      <c r="B10" s="17" t="str">
        <f>+'Anexo I Programacion Financiera'!$K$5</f>
        <v>010102</v>
      </c>
      <c r="C10">
        <f>+'Anexo I Programacion Financiera'!B21</f>
        <v>9</v>
      </c>
      <c r="D10" s="18">
        <f>+'Anexo I Programacion Financiera'!H21</f>
        <v>0</v>
      </c>
      <c r="E10" s="18">
        <f>+'Anexo I Programacion Financiera'!I21</f>
        <v>0</v>
      </c>
      <c r="F10" s="18">
        <f>+'Anexo I Programacion Financiera'!J21</f>
        <v>0</v>
      </c>
      <c r="G10" s="18">
        <f>+'Anexo I Programacion Financiera'!K21</f>
        <v>0</v>
      </c>
      <c r="H10" s="18">
        <f>+'Anexo I Programacion Financiera'!L21</f>
        <v>0</v>
      </c>
    </row>
    <row r="11" spans="1:8">
      <c r="A11">
        <f>+'Anexo I Programacion Financiera'!$B$6</f>
        <v>2014</v>
      </c>
      <c r="B11" s="17" t="str">
        <f>+'Anexo I Programacion Financiera'!$K$5</f>
        <v>010102</v>
      </c>
      <c r="C11">
        <f>+'Anexo I Programacion Financiera'!B22</f>
        <v>10</v>
      </c>
      <c r="D11" s="18">
        <f>+'Anexo I Programacion Financiera'!H22</f>
        <v>0</v>
      </c>
      <c r="E11" s="18">
        <f>+'Anexo I Programacion Financiera'!I22</f>
        <v>0</v>
      </c>
      <c r="F11" s="18">
        <f>+'Anexo I Programacion Financiera'!J22</f>
        <v>0</v>
      </c>
      <c r="G11" s="18">
        <f>+'Anexo I Programacion Financiera'!K22</f>
        <v>0</v>
      </c>
      <c r="H11" s="18">
        <f>+'Anexo I Programacion Financiera'!L22</f>
        <v>0</v>
      </c>
    </row>
    <row r="12" spans="1:8">
      <c r="A12">
        <f>+'Anexo I Programacion Financiera'!$B$6</f>
        <v>2014</v>
      </c>
      <c r="B12" s="17" t="str">
        <f>+'Anexo I Programacion Financiera'!$K$5</f>
        <v>010102</v>
      </c>
      <c r="C12">
        <f>+'Anexo I Programacion Financiera'!B23</f>
        <v>11</v>
      </c>
      <c r="D12" s="18">
        <f>+'Anexo I Programacion Financiera'!H23</f>
        <v>-39193420.57</v>
      </c>
      <c r="E12" s="18">
        <f>+'Anexo I Programacion Financiera'!I23</f>
        <v>-45040311.049999997</v>
      </c>
      <c r="F12" s="18">
        <f>+'Anexo I Programacion Financiera'!J23</f>
        <v>-73157440.819999993</v>
      </c>
      <c r="G12" s="18">
        <f>+'Anexo I Programacion Financiera'!K23</f>
        <v>-73941327.560000002</v>
      </c>
      <c r="H12" s="18">
        <f>+'Anexo I Programacion Financiera'!L23</f>
        <v>-231332500</v>
      </c>
    </row>
    <row r="13" spans="1:8">
      <c r="A13">
        <f>+'Anexo I Programacion Financiera'!$B$6</f>
        <v>2014</v>
      </c>
      <c r="B13" s="17" t="str">
        <f>+'Anexo I Programacion Financiera'!$K$5</f>
        <v>010102</v>
      </c>
      <c r="C13">
        <f>+'Anexo I Programacion Financiera'!B24</f>
        <v>12</v>
      </c>
      <c r="D13" s="18">
        <f>+'Anexo I Programacion Financiera'!H24</f>
        <v>0</v>
      </c>
      <c r="E13" s="18">
        <f>+'Anexo I Programacion Financiera'!I24</f>
        <v>0</v>
      </c>
      <c r="F13" s="18">
        <f>+'Anexo I Programacion Financiera'!J24</f>
        <v>0</v>
      </c>
      <c r="G13" s="18">
        <f>+'Anexo I Programacion Financiera'!K24</f>
        <v>0</v>
      </c>
      <c r="H13" s="18">
        <f>+'Anexo I Programacion Financiera'!L24</f>
        <v>0</v>
      </c>
    </row>
    <row r="14" spans="1:8">
      <c r="A14">
        <f>+'Anexo I Programacion Financiera'!$B$6</f>
        <v>2014</v>
      </c>
      <c r="B14" s="17" t="str">
        <f>+'Anexo I Programacion Financiera'!$K$5</f>
        <v>010102</v>
      </c>
      <c r="C14">
        <f>+'Anexo I Programacion Financiera'!B25</f>
        <v>13</v>
      </c>
      <c r="D14" s="18">
        <f>+'Anexo I Programacion Financiera'!H25</f>
        <v>0</v>
      </c>
      <c r="E14" s="18">
        <f>+'Anexo I Programacion Financiera'!I25</f>
        <v>0</v>
      </c>
      <c r="F14" s="18">
        <f>+'Anexo I Programacion Financiera'!J25</f>
        <v>0</v>
      </c>
      <c r="G14" s="18">
        <f>+'Anexo I Programacion Financiera'!K25</f>
        <v>0</v>
      </c>
      <c r="H14" s="18">
        <f>+'Anexo I Programacion Financiera'!L25</f>
        <v>0</v>
      </c>
    </row>
    <row r="15" spans="1:8">
      <c r="A15">
        <f>+'Anexo I Programacion Financiera'!$B$6</f>
        <v>2014</v>
      </c>
      <c r="B15" s="17" t="str">
        <f>+'Anexo I Programacion Financiera'!$K$5</f>
        <v>010102</v>
      </c>
      <c r="C15">
        <f>+'Anexo I Programacion Financiera'!B26</f>
        <v>14</v>
      </c>
      <c r="D15" s="18">
        <f>+'Anexo I Programacion Financiera'!H26</f>
        <v>0</v>
      </c>
      <c r="E15" s="18">
        <f>+'Anexo I Programacion Financiera'!I26</f>
        <v>0</v>
      </c>
      <c r="F15" s="18">
        <f>+'Anexo I Programacion Financiera'!J26</f>
        <v>0</v>
      </c>
      <c r="G15" s="18">
        <f>+'Anexo I Programacion Financiera'!K26</f>
        <v>0</v>
      </c>
      <c r="H15" s="18">
        <f>+'Anexo I Programacion Financiera'!L26</f>
        <v>0</v>
      </c>
    </row>
    <row r="16" spans="1:8">
      <c r="A16">
        <f>+'Anexo I Programacion Financiera'!$B$6</f>
        <v>2014</v>
      </c>
      <c r="B16" s="17" t="str">
        <f>+'Anexo I Programacion Financiera'!$K$5</f>
        <v>010102</v>
      </c>
      <c r="C16">
        <f>+'Anexo I Programacion Financiera'!B27</f>
        <v>15</v>
      </c>
      <c r="D16" s="18">
        <f>+'Anexo I Programacion Financiera'!H27</f>
        <v>-39193420.57</v>
      </c>
      <c r="E16" s="18">
        <f>+'Anexo I Programacion Financiera'!I27</f>
        <v>-45040311.049999997</v>
      </c>
      <c r="F16" s="18">
        <f>+'Anexo I Programacion Financiera'!J27</f>
        <v>-73157440.819999993</v>
      </c>
      <c r="G16" s="18">
        <f>+'Anexo I Programacion Financiera'!K27</f>
        <v>-73941327.560000002</v>
      </c>
      <c r="H16" s="18">
        <f>+'Anexo I Programacion Financiera'!L27</f>
        <v>-231332500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F7" sqref="F7"/>
    </sheetView>
  </sheetViews>
  <sheetFormatPr baseColWidth="10" defaultRowHeight="12.75"/>
  <cols>
    <col min="1" max="1" width="17" style="234" customWidth="1"/>
    <col min="2" max="2" width="11.5" style="235" customWidth="1"/>
    <col min="3" max="4" width="10.75" style="235" customWidth="1"/>
    <col min="5" max="6" width="3.125" style="235" customWidth="1"/>
    <col min="7" max="7" width="2.875" style="235" customWidth="1"/>
    <col min="8" max="8" width="3.125" style="235" customWidth="1"/>
    <col min="9" max="9" width="12.75" style="235" customWidth="1"/>
    <col min="10" max="10" width="10.125" style="235" customWidth="1"/>
    <col min="11" max="12" width="11.125" style="235" customWidth="1"/>
    <col min="13" max="13" width="9.5" style="235" customWidth="1"/>
    <col min="14" max="14" width="12" style="235" bestFit="1" customWidth="1"/>
    <col min="15" max="15" width="11.125" style="235" bestFit="1" customWidth="1"/>
    <col min="16" max="16384" width="11" style="234"/>
  </cols>
  <sheetData>
    <row r="1" spans="1:15" ht="15">
      <c r="A1" s="29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3" spans="1:15">
      <c r="A3" s="172" t="s">
        <v>1</v>
      </c>
    </row>
    <row r="5" spans="1:15">
      <c r="A5" s="234" t="s">
        <v>164</v>
      </c>
      <c r="L5" s="187" t="s">
        <v>2</v>
      </c>
      <c r="M5" s="173" t="s">
        <v>162</v>
      </c>
    </row>
    <row r="7" spans="1:15">
      <c r="A7" s="234" t="s">
        <v>3</v>
      </c>
      <c r="B7" s="174">
        <v>2014</v>
      </c>
      <c r="D7" s="235" t="s">
        <v>4</v>
      </c>
      <c r="E7" s="175"/>
      <c r="F7" s="175" t="s">
        <v>73</v>
      </c>
      <c r="G7" s="175"/>
      <c r="H7" s="175"/>
    </row>
    <row r="8" spans="1:15" ht="13.5" thickBot="1"/>
    <row r="9" spans="1:15" s="176" customFormat="1" ht="10.5">
      <c r="A9" s="294" t="s">
        <v>5</v>
      </c>
      <c r="B9" s="297" t="s">
        <v>6</v>
      </c>
      <c r="C9" s="285" t="s">
        <v>7</v>
      </c>
      <c r="D9" s="285"/>
      <c r="E9" s="285" t="s">
        <v>8</v>
      </c>
      <c r="F9" s="285"/>
      <c r="G9" s="285"/>
      <c r="H9" s="285"/>
      <c r="I9" s="210" t="s">
        <v>9</v>
      </c>
      <c r="J9" s="297" t="s">
        <v>10</v>
      </c>
      <c r="K9" s="210" t="s">
        <v>11</v>
      </c>
      <c r="L9" s="297" t="s">
        <v>12</v>
      </c>
      <c r="M9" s="210" t="s">
        <v>13</v>
      </c>
      <c r="N9" s="210" t="s">
        <v>14</v>
      </c>
      <c r="O9" s="236" t="s">
        <v>15</v>
      </c>
    </row>
    <row r="10" spans="1:15" s="176" customFormat="1" ht="10.5">
      <c r="A10" s="295"/>
      <c r="B10" s="298"/>
      <c r="C10" s="286" t="s">
        <v>16</v>
      </c>
      <c r="D10" s="286"/>
      <c r="E10" s="286" t="s">
        <v>17</v>
      </c>
      <c r="F10" s="286"/>
      <c r="G10" s="286"/>
      <c r="H10" s="286"/>
      <c r="I10" s="211" t="s">
        <v>18</v>
      </c>
      <c r="J10" s="298"/>
      <c r="K10" s="211" t="s">
        <v>19</v>
      </c>
      <c r="L10" s="298"/>
      <c r="M10" s="211" t="s">
        <v>20</v>
      </c>
      <c r="N10" s="211" t="s">
        <v>21</v>
      </c>
      <c r="O10" s="237" t="s">
        <v>22</v>
      </c>
    </row>
    <row r="11" spans="1:15" s="176" customFormat="1" ht="11.25" thickBot="1">
      <c r="A11" s="296"/>
      <c r="B11" s="299"/>
      <c r="C11" s="238" t="s">
        <v>23</v>
      </c>
      <c r="D11" s="238" t="s">
        <v>24</v>
      </c>
      <c r="E11" s="281" t="s">
        <v>25</v>
      </c>
      <c r="F11" s="281"/>
      <c r="G11" s="281"/>
      <c r="H11" s="281"/>
      <c r="I11" s="239"/>
      <c r="J11" s="299"/>
      <c r="K11" s="239"/>
      <c r="L11" s="299"/>
      <c r="M11" s="239"/>
      <c r="N11" s="239"/>
      <c r="O11" s="240"/>
    </row>
    <row r="12" spans="1:15" s="176" customFormat="1" ht="12.75" customHeight="1">
      <c r="A12" s="177" t="s">
        <v>124</v>
      </c>
      <c r="B12" s="241">
        <v>194000000</v>
      </c>
      <c r="C12" s="241">
        <v>0</v>
      </c>
      <c r="D12" s="242">
        <v>0</v>
      </c>
      <c r="E12" s="282">
        <f>+B12+C12-D12</f>
        <v>194000000</v>
      </c>
      <c r="F12" s="282"/>
      <c r="G12" s="282"/>
      <c r="H12" s="282"/>
      <c r="I12" s="243">
        <v>183539175.66</v>
      </c>
      <c r="J12" s="241">
        <v>45213227.380000003</v>
      </c>
      <c r="K12" s="241">
        <v>45213227.380000003</v>
      </c>
      <c r="L12" s="241">
        <v>43909697.219999999</v>
      </c>
      <c r="M12" s="241">
        <f t="shared" ref="M12:M18" si="0">+J12-K12</f>
        <v>0</v>
      </c>
      <c r="N12" s="241">
        <f t="shared" ref="N12:N18" si="1">+E12-I12</f>
        <v>10460824.340000004</v>
      </c>
      <c r="O12" s="244">
        <f>+J12-L12</f>
        <v>1303530.1600000039</v>
      </c>
    </row>
    <row r="13" spans="1:15" s="176" customFormat="1" ht="10.5">
      <c r="A13" s="177" t="s">
        <v>123</v>
      </c>
      <c r="B13" s="241">
        <v>2340000</v>
      </c>
      <c r="C13" s="241">
        <v>0</v>
      </c>
      <c r="D13" s="242">
        <v>0</v>
      </c>
      <c r="E13" s="282">
        <f t="shared" ref="E13:E19" si="2">+B13+C13-D13</f>
        <v>2340000</v>
      </c>
      <c r="F13" s="282"/>
      <c r="G13" s="282"/>
      <c r="H13" s="282"/>
      <c r="I13" s="243">
        <v>815046.06</v>
      </c>
      <c r="J13" s="241">
        <v>815046.06</v>
      </c>
      <c r="K13" s="241">
        <v>815046.06</v>
      </c>
      <c r="L13" s="241">
        <v>815046.06</v>
      </c>
      <c r="M13" s="241">
        <f t="shared" si="0"/>
        <v>0</v>
      </c>
      <c r="N13" s="241">
        <f t="shared" si="1"/>
        <v>1524953.94</v>
      </c>
      <c r="O13" s="244">
        <f t="shared" ref="O13:O19" si="3">+J13-L13</f>
        <v>0</v>
      </c>
    </row>
    <row r="14" spans="1:15" s="176" customFormat="1" ht="10.5">
      <c r="A14" s="177" t="s">
        <v>125</v>
      </c>
      <c r="B14" s="241">
        <v>34230000</v>
      </c>
      <c r="C14" s="241">
        <v>0</v>
      </c>
      <c r="D14" s="242">
        <v>0</v>
      </c>
      <c r="E14" s="282">
        <f t="shared" si="2"/>
        <v>34230000</v>
      </c>
      <c r="F14" s="282"/>
      <c r="G14" s="282"/>
      <c r="H14" s="282"/>
      <c r="I14" s="243">
        <v>12870879.4</v>
      </c>
      <c r="J14" s="241">
        <v>12867906.560000001</v>
      </c>
      <c r="K14" s="241">
        <v>12867906.560000001</v>
      </c>
      <c r="L14" s="241">
        <v>12863335.49</v>
      </c>
      <c r="M14" s="241">
        <f t="shared" si="0"/>
        <v>0</v>
      </c>
      <c r="N14" s="241">
        <f t="shared" si="1"/>
        <v>21359120.600000001</v>
      </c>
      <c r="O14" s="244">
        <f t="shared" si="3"/>
        <v>4571.070000000298</v>
      </c>
    </row>
    <row r="15" spans="1:15" s="176" customFormat="1" ht="10.5">
      <c r="A15" s="177" t="s">
        <v>126</v>
      </c>
      <c r="B15" s="241">
        <v>740000</v>
      </c>
      <c r="C15" s="241">
        <v>0</v>
      </c>
      <c r="D15" s="242">
        <v>0</v>
      </c>
      <c r="E15" s="282">
        <f t="shared" si="2"/>
        <v>740000</v>
      </c>
      <c r="F15" s="282"/>
      <c r="G15" s="282"/>
      <c r="H15" s="282"/>
      <c r="I15" s="243">
        <v>20458</v>
      </c>
      <c r="J15" s="241">
        <v>20458</v>
      </c>
      <c r="K15" s="241">
        <v>20458</v>
      </c>
      <c r="L15" s="241">
        <v>20458</v>
      </c>
      <c r="M15" s="241">
        <f t="shared" si="0"/>
        <v>0</v>
      </c>
      <c r="N15" s="241">
        <f t="shared" si="1"/>
        <v>719542</v>
      </c>
      <c r="O15" s="244">
        <f t="shared" si="3"/>
        <v>0</v>
      </c>
    </row>
    <row r="16" spans="1:15" s="176" customFormat="1" ht="10.5">
      <c r="A16" s="177" t="s">
        <v>170</v>
      </c>
      <c r="B16" s="241">
        <v>0</v>
      </c>
      <c r="C16" s="241">
        <v>0</v>
      </c>
      <c r="D16" s="242">
        <v>0</v>
      </c>
      <c r="E16" s="282">
        <f t="shared" si="2"/>
        <v>0</v>
      </c>
      <c r="F16" s="282"/>
      <c r="G16" s="282"/>
      <c r="H16" s="282"/>
      <c r="I16" s="243">
        <v>0</v>
      </c>
      <c r="J16" s="241">
        <v>0</v>
      </c>
      <c r="K16" s="241">
        <v>0</v>
      </c>
      <c r="L16" s="241">
        <v>0</v>
      </c>
      <c r="M16" s="241">
        <f t="shared" si="0"/>
        <v>0</v>
      </c>
      <c r="N16" s="241">
        <f t="shared" si="1"/>
        <v>0</v>
      </c>
      <c r="O16" s="244">
        <f t="shared" si="3"/>
        <v>0</v>
      </c>
    </row>
    <row r="17" spans="1:16" s="176" customFormat="1" ht="10.5">
      <c r="A17" s="177" t="s">
        <v>165</v>
      </c>
      <c r="B17" s="241">
        <v>22500</v>
      </c>
      <c r="C17" s="241">
        <v>0</v>
      </c>
      <c r="D17" s="242">
        <v>0</v>
      </c>
      <c r="E17" s="282">
        <f t="shared" si="2"/>
        <v>22500</v>
      </c>
      <c r="F17" s="282"/>
      <c r="G17" s="282"/>
      <c r="H17" s="282"/>
      <c r="I17" s="243">
        <v>0</v>
      </c>
      <c r="J17" s="241">
        <v>0</v>
      </c>
      <c r="K17" s="241">
        <v>0</v>
      </c>
      <c r="L17" s="241">
        <v>0</v>
      </c>
      <c r="M17" s="241">
        <f t="shared" si="0"/>
        <v>0</v>
      </c>
      <c r="N17" s="241">
        <f t="shared" si="1"/>
        <v>22500</v>
      </c>
      <c r="O17" s="244">
        <f t="shared" si="3"/>
        <v>0</v>
      </c>
    </row>
    <row r="18" spans="1:16" s="176" customFormat="1" ht="10.5">
      <c r="A18" s="177" t="s">
        <v>127</v>
      </c>
      <c r="B18" s="241">
        <v>0</v>
      </c>
      <c r="C18" s="241">
        <v>0</v>
      </c>
      <c r="D18" s="242">
        <v>1683530.1</v>
      </c>
      <c r="E18" s="282">
        <f t="shared" si="2"/>
        <v>-1683530.1</v>
      </c>
      <c r="F18" s="282"/>
      <c r="G18" s="282"/>
      <c r="H18" s="282"/>
      <c r="I18" s="243">
        <v>565998.78</v>
      </c>
      <c r="J18" s="241">
        <v>565998.78</v>
      </c>
      <c r="K18" s="241">
        <v>565998.78</v>
      </c>
      <c r="L18" s="241">
        <v>565998.78</v>
      </c>
      <c r="M18" s="241">
        <f t="shared" si="0"/>
        <v>0</v>
      </c>
      <c r="N18" s="241">
        <f t="shared" si="1"/>
        <v>-2249528.88</v>
      </c>
      <c r="O18" s="244">
        <f t="shared" si="3"/>
        <v>0</v>
      </c>
    </row>
    <row r="19" spans="1:16" s="176" customFormat="1" ht="10.5">
      <c r="A19" s="178"/>
      <c r="B19" s="241"/>
      <c r="C19" s="241"/>
      <c r="D19" s="242"/>
      <c r="E19" s="282">
        <f t="shared" si="2"/>
        <v>0</v>
      </c>
      <c r="F19" s="282"/>
      <c r="G19" s="282"/>
      <c r="H19" s="282"/>
      <c r="I19" s="243"/>
      <c r="J19" s="241"/>
      <c r="K19" s="241"/>
      <c r="L19" s="241"/>
      <c r="M19" s="241"/>
      <c r="N19" s="241"/>
      <c r="O19" s="244">
        <f t="shared" si="3"/>
        <v>0</v>
      </c>
    </row>
    <row r="20" spans="1:16" s="176" customFormat="1" ht="10.5">
      <c r="A20" s="179" t="s">
        <v>26</v>
      </c>
      <c r="B20" s="245">
        <f>SUM(B12:B19)</f>
        <v>231332500</v>
      </c>
      <c r="C20" s="245">
        <f>SUM(C12:C19)</f>
        <v>0</v>
      </c>
      <c r="D20" s="246">
        <f>SUM(D12:D19)</f>
        <v>1683530.1</v>
      </c>
      <c r="E20" s="290">
        <f>SUM(E12:E19)</f>
        <v>229648969.90000001</v>
      </c>
      <c r="F20" s="290"/>
      <c r="G20" s="290"/>
      <c r="H20" s="290"/>
      <c r="I20" s="247">
        <f t="shared" ref="I20:O20" si="4">SUM(I12:I19)</f>
        <v>197811557.90000001</v>
      </c>
      <c r="J20" s="245">
        <f t="shared" si="4"/>
        <v>59482636.780000009</v>
      </c>
      <c r="K20" s="245">
        <f t="shared" si="4"/>
        <v>59482636.780000009</v>
      </c>
      <c r="L20" s="245">
        <f t="shared" si="4"/>
        <v>58174535.550000004</v>
      </c>
      <c r="M20" s="245">
        <f t="shared" si="4"/>
        <v>0</v>
      </c>
      <c r="N20" s="245">
        <f t="shared" si="4"/>
        <v>31837412.000000004</v>
      </c>
      <c r="O20" s="248">
        <f t="shared" si="4"/>
        <v>1308101.2300000042</v>
      </c>
      <c r="P20" s="180"/>
    </row>
    <row r="21" spans="1:16" s="176" customFormat="1" ht="11.25" thickBot="1">
      <c r="A21" s="181"/>
      <c r="B21" s="249"/>
      <c r="C21" s="249"/>
      <c r="D21" s="250"/>
      <c r="E21" s="291"/>
      <c r="F21" s="291"/>
      <c r="G21" s="291"/>
      <c r="H21" s="291"/>
      <c r="I21" s="251"/>
      <c r="J21" s="249"/>
      <c r="K21" s="249"/>
      <c r="L21" s="249"/>
      <c r="M21" s="249"/>
      <c r="N21" s="249"/>
      <c r="O21" s="252"/>
    </row>
    <row r="22" spans="1:16" s="176" customFormat="1" ht="10.5">
      <c r="A22" s="182"/>
      <c r="B22" s="213"/>
      <c r="C22" s="213"/>
      <c r="D22" s="213"/>
      <c r="E22" s="288"/>
      <c r="F22" s="288"/>
      <c r="G22" s="288"/>
      <c r="H22" s="288"/>
      <c r="I22" s="213"/>
      <c r="J22" s="213"/>
      <c r="K22" s="213"/>
      <c r="L22" s="213"/>
      <c r="M22" s="213"/>
      <c r="N22" s="213"/>
      <c r="O22" s="213"/>
    </row>
    <row r="23" spans="1:16" s="176" customFormat="1" ht="11.25">
      <c r="A23" s="280" t="s">
        <v>181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13"/>
      <c r="N23" s="213"/>
      <c r="O23" s="213"/>
    </row>
    <row r="24" spans="1:16" s="185" customFormat="1" ht="21" customHeight="1">
      <c r="A24" s="183"/>
      <c r="B24" s="214"/>
      <c r="C24" s="184"/>
      <c r="D24" s="289"/>
      <c r="E24" s="289"/>
      <c r="F24" s="289"/>
      <c r="G24" s="289"/>
      <c r="H24" s="287"/>
      <c r="I24" s="287"/>
      <c r="J24" s="184"/>
      <c r="K24" s="212"/>
      <c r="L24" s="289"/>
      <c r="M24" s="284"/>
      <c r="N24" s="184"/>
      <c r="O24" s="184"/>
    </row>
    <row r="25" spans="1:16" s="185" customFormat="1" ht="9" customHeight="1">
      <c r="A25" s="183"/>
      <c r="B25" s="209"/>
      <c r="C25" s="184"/>
      <c r="D25" s="283"/>
      <c r="E25" s="283"/>
      <c r="F25" s="283"/>
      <c r="G25" s="283"/>
      <c r="H25" s="287"/>
      <c r="I25" s="287"/>
      <c r="J25" s="184"/>
      <c r="K25" s="212"/>
      <c r="L25" s="283"/>
      <c r="M25" s="284"/>
      <c r="N25" s="184"/>
      <c r="O25" s="184"/>
    </row>
    <row r="26" spans="1:16" s="185" customFormat="1" ht="9.75" customHeight="1">
      <c r="A26" s="183"/>
      <c r="B26" s="209"/>
      <c r="C26" s="184"/>
      <c r="D26" s="283"/>
      <c r="E26" s="283"/>
      <c r="F26" s="283"/>
      <c r="G26" s="283"/>
      <c r="H26" s="287"/>
      <c r="I26" s="287"/>
      <c r="J26" s="184"/>
      <c r="K26" s="212"/>
      <c r="L26" s="283"/>
      <c r="M26" s="284"/>
      <c r="N26" s="184"/>
      <c r="O26" s="184"/>
    </row>
    <row r="27" spans="1:16" s="176" customFormat="1" ht="10.5">
      <c r="A27" s="182"/>
      <c r="B27" s="213"/>
      <c r="C27" s="213"/>
      <c r="D27" s="213"/>
      <c r="E27" s="288"/>
      <c r="F27" s="288"/>
      <c r="G27" s="288"/>
      <c r="H27" s="288"/>
      <c r="I27" s="213"/>
      <c r="J27" s="213"/>
      <c r="K27" s="213"/>
      <c r="L27" s="213"/>
      <c r="M27" s="213"/>
      <c r="N27" s="213"/>
      <c r="O27" s="213"/>
    </row>
    <row r="28" spans="1:16" s="176" customFormat="1" ht="10.5">
      <c r="A28" s="182"/>
      <c r="B28" s="213"/>
      <c r="C28" s="213"/>
      <c r="D28" s="213"/>
      <c r="E28" s="288"/>
      <c r="F28" s="288"/>
      <c r="G28" s="288"/>
      <c r="H28" s="288"/>
      <c r="I28" s="213"/>
      <c r="J28" s="213"/>
      <c r="K28" s="213"/>
      <c r="L28" s="213"/>
      <c r="M28" s="213"/>
      <c r="N28" s="213"/>
      <c r="O28" s="213"/>
    </row>
    <row r="29" spans="1:16" s="176" customFormat="1" ht="10.5">
      <c r="A29" s="182"/>
      <c r="B29" s="213"/>
      <c r="C29" s="213"/>
      <c r="D29" s="213"/>
      <c r="E29" s="288"/>
      <c r="F29" s="288"/>
      <c r="G29" s="288"/>
      <c r="H29" s="288"/>
      <c r="I29" s="213"/>
      <c r="J29" s="213"/>
      <c r="K29" s="213"/>
      <c r="L29" s="213"/>
      <c r="M29" s="213"/>
      <c r="N29" s="213"/>
      <c r="O29" s="213"/>
    </row>
    <row r="30" spans="1:16" s="176" customFormat="1" ht="10.5">
      <c r="A30" s="182"/>
      <c r="B30" s="213"/>
      <c r="C30" s="213"/>
      <c r="D30" s="213"/>
      <c r="E30" s="288"/>
      <c r="F30" s="288"/>
      <c r="G30" s="288"/>
      <c r="H30" s="288"/>
      <c r="I30" s="213"/>
      <c r="J30" s="213"/>
      <c r="K30" s="213"/>
      <c r="L30" s="213"/>
      <c r="M30" s="213"/>
      <c r="N30" s="213"/>
      <c r="O30" s="213"/>
    </row>
    <row r="31" spans="1:16" s="176" customFormat="1" ht="10.5">
      <c r="A31" s="182"/>
      <c r="B31" s="213"/>
      <c r="C31" s="213"/>
      <c r="D31" s="213"/>
      <c r="E31" s="288"/>
      <c r="F31" s="288"/>
      <c r="G31" s="288"/>
      <c r="H31" s="288"/>
      <c r="I31" s="213"/>
      <c r="J31" s="213"/>
      <c r="K31" s="213"/>
      <c r="L31" s="213"/>
      <c r="M31" s="213"/>
      <c r="N31" s="213"/>
      <c r="O31" s="213"/>
    </row>
    <row r="32" spans="1:16" s="176" customFormat="1" ht="10.5">
      <c r="A32" s="182"/>
      <c r="B32" s="213"/>
      <c r="C32" s="213"/>
      <c r="D32" s="213"/>
      <c r="E32" s="288"/>
      <c r="F32" s="288"/>
      <c r="G32" s="288"/>
      <c r="H32" s="288"/>
      <c r="I32" s="213"/>
      <c r="J32" s="213"/>
      <c r="K32" s="213"/>
      <c r="L32" s="213"/>
      <c r="M32" s="213"/>
      <c r="N32" s="213"/>
      <c r="O32" s="213"/>
    </row>
    <row r="33" spans="1:15" s="176" customFormat="1" ht="10.5">
      <c r="A33" s="182"/>
      <c r="B33" s="213"/>
      <c r="C33" s="213"/>
      <c r="D33" s="213"/>
      <c r="E33" s="288"/>
      <c r="F33" s="288"/>
      <c r="G33" s="288"/>
      <c r="H33" s="288"/>
      <c r="I33" s="213"/>
      <c r="J33" s="213"/>
      <c r="K33" s="213"/>
      <c r="L33" s="213"/>
      <c r="M33" s="213"/>
      <c r="N33" s="213"/>
      <c r="O33" s="213"/>
    </row>
    <row r="34" spans="1:15" s="176" customFormat="1" ht="10.5">
      <c r="A34" s="182"/>
      <c r="B34" s="213"/>
      <c r="C34" s="213"/>
      <c r="D34" s="213"/>
      <c r="E34" s="288"/>
      <c r="F34" s="288"/>
      <c r="G34" s="288"/>
      <c r="H34" s="288"/>
      <c r="I34" s="213"/>
      <c r="J34" s="213"/>
      <c r="K34" s="213"/>
      <c r="L34" s="213"/>
      <c r="M34" s="213"/>
      <c r="N34" s="213"/>
      <c r="O34" s="213"/>
    </row>
    <row r="35" spans="1:15" s="176" customFormat="1" ht="10.5">
      <c r="A35" s="186"/>
      <c r="B35" s="213"/>
      <c r="C35" s="213"/>
      <c r="D35" s="213"/>
      <c r="E35" s="288"/>
      <c r="F35" s="288"/>
      <c r="G35" s="288"/>
      <c r="H35" s="288"/>
      <c r="I35" s="213"/>
      <c r="J35" s="213"/>
      <c r="K35" s="213"/>
      <c r="L35" s="213"/>
      <c r="M35" s="213"/>
      <c r="N35" s="213"/>
      <c r="O35" s="213"/>
    </row>
    <row r="36" spans="1:15" s="176" customFormat="1" ht="10.5">
      <c r="A36" s="186"/>
      <c r="B36" s="213"/>
      <c r="C36" s="213"/>
      <c r="D36" s="213"/>
      <c r="E36" s="288"/>
      <c r="F36" s="288"/>
      <c r="G36" s="288"/>
      <c r="H36" s="288"/>
      <c r="I36" s="213"/>
      <c r="J36" s="213"/>
      <c r="K36" s="213"/>
      <c r="L36" s="213"/>
      <c r="M36" s="213"/>
      <c r="N36" s="213"/>
      <c r="O36" s="213"/>
    </row>
    <row r="37" spans="1:15" s="176" customFormat="1" ht="10.5">
      <c r="A37" s="186"/>
      <c r="B37" s="213"/>
      <c r="C37" s="213"/>
      <c r="D37" s="213"/>
      <c r="E37" s="288"/>
      <c r="F37" s="288"/>
      <c r="G37" s="288"/>
      <c r="H37" s="288"/>
      <c r="I37" s="213"/>
      <c r="J37" s="213"/>
      <c r="K37" s="213"/>
      <c r="L37" s="213"/>
      <c r="M37" s="213"/>
      <c r="N37" s="213"/>
      <c r="O37" s="213"/>
    </row>
    <row r="38" spans="1:15" s="176" customFormat="1" ht="10.5">
      <c r="A38" s="186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</row>
    <row r="39" spans="1:15" s="176" customFormat="1" ht="10.5">
      <c r="A39" s="186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</row>
    <row r="40" spans="1:15" s="176" customFormat="1" ht="10.5">
      <c r="A40" s="186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</row>
    <row r="41" spans="1:15" s="176" customFormat="1" ht="10.5">
      <c r="A41" s="186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</row>
    <row r="42" spans="1:15" s="176" customFormat="1" ht="10.5">
      <c r="A42" s="186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</row>
    <row r="43" spans="1:15" s="176" customFormat="1" ht="10.5">
      <c r="A43" s="186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</row>
    <row r="44" spans="1:15" s="176" customFormat="1" ht="10.5">
      <c r="A44" s="186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</row>
    <row r="45" spans="1:15" s="176" customFormat="1" ht="10.5">
      <c r="A45" s="186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</row>
    <row r="46" spans="1:15" s="176" customFormat="1" ht="10.5">
      <c r="A46" s="186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</row>
    <row r="47" spans="1:15" s="176" customFormat="1" ht="10.5">
      <c r="A47" s="186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</row>
    <row r="48" spans="1:15" s="176" customFormat="1" ht="10.5">
      <c r="A48" s="186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</row>
    <row r="49" spans="1:15" s="176" customFormat="1" ht="10.5">
      <c r="A49" s="186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</row>
    <row r="50" spans="1:15" s="176" customFormat="1" ht="10.5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</row>
    <row r="51" spans="1:15" s="176" customFormat="1" ht="10.5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</row>
    <row r="52" spans="1:15" s="176" customFormat="1" ht="10.5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</row>
    <row r="53" spans="1:15" s="176" customFormat="1" ht="10.5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</row>
    <row r="54" spans="1:15" s="176" customFormat="1" ht="10.5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</row>
    <row r="55" spans="1:15" s="176" customFormat="1" ht="10.5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</row>
    <row r="56" spans="1:15" s="176" customFormat="1" ht="10.5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</row>
    <row r="57" spans="1:15" s="176" customFormat="1" ht="10.5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</row>
    <row r="58" spans="1:15" s="176" customFormat="1" ht="10.5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</row>
    <row r="59" spans="1:15" s="176" customFormat="1" ht="10.5"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</row>
    <row r="60" spans="1:15" s="176" customFormat="1" ht="10.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</row>
    <row r="61" spans="1:15" s="176" customFormat="1" ht="10.5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</row>
    <row r="62" spans="1:15" s="176" customFormat="1" ht="10.5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</row>
    <row r="63" spans="1:15" s="176" customFormat="1" ht="10.5"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</row>
    <row r="64" spans="1:15" s="176" customFormat="1" ht="10.5"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</row>
    <row r="65" spans="2:15" s="176" customFormat="1" ht="10.5"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</row>
    <row r="66" spans="2:15" s="176" customFormat="1" ht="10.5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</row>
    <row r="67" spans="2:15" s="176" customFormat="1" ht="10.5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2:15" s="176" customFormat="1" ht="10.5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2:15" s="176" customFormat="1" ht="10.5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</row>
    <row r="70" spans="2:15" s="176" customFormat="1" ht="10.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2:15" s="176" customFormat="1" ht="10.5"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</row>
    <row r="72" spans="2:15" s="176" customFormat="1" ht="10.5"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</row>
    <row r="73" spans="2:15" s="176" customFormat="1" ht="10.5"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</row>
    <row r="74" spans="2:15" s="176" customFormat="1" ht="10.5"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</row>
    <row r="75" spans="2:15" s="176" customFormat="1" ht="10.5"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</row>
    <row r="76" spans="2:15" s="176" customFormat="1" ht="10.5"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</row>
    <row r="77" spans="2:15" s="176" customFormat="1" ht="10.5"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</row>
    <row r="78" spans="2:15" s="176" customFormat="1" ht="10.5"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</row>
    <row r="79" spans="2:15" s="176" customFormat="1" ht="10.5"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</row>
    <row r="80" spans="2:15" s="176" customFormat="1" ht="10.5"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</row>
    <row r="81" spans="2:15" s="176" customFormat="1" ht="10.5"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</row>
    <row r="82" spans="2:15" s="176" customFormat="1" ht="10.5"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</row>
    <row r="83" spans="2:15" s="176" customFormat="1" ht="10.5"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</row>
    <row r="84" spans="2:15" s="176" customFormat="1" ht="10.5"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</row>
    <row r="85" spans="2:15" s="176" customFormat="1" ht="10.5"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</row>
    <row r="86" spans="2:15" s="176" customFormat="1" ht="10.5"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</row>
    <row r="87" spans="2:15" s="176" customFormat="1" ht="10.5"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</row>
    <row r="88" spans="2:15" s="176" customFormat="1" ht="10.5"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</row>
    <row r="89" spans="2:15" s="176" customFormat="1" ht="10.5"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2:15" s="176" customFormat="1" ht="10.5"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2:15" s="176" customFormat="1" ht="10.5"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2:15" s="176" customFormat="1" ht="10.5"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</row>
    <row r="93" spans="2:15" s="176" customFormat="1" ht="10.5"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</row>
    <row r="94" spans="2:15" s="176" customFormat="1" ht="10.5"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</row>
    <row r="95" spans="2:15" s="176" customFormat="1" ht="10.5"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</row>
    <row r="96" spans="2:15" s="176" customFormat="1" ht="10.5"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2:15" s="176" customFormat="1" ht="10.5"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</row>
    <row r="98" spans="2:15" s="176" customFormat="1" ht="10.5"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</row>
    <row r="99" spans="2:15" s="176" customFormat="1" ht="10.5"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</row>
    <row r="100" spans="2:15" s="176" customFormat="1" ht="10.5"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</row>
    <row r="101" spans="2:15" s="176" customFormat="1" ht="10.5"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</row>
    <row r="102" spans="2:15" s="176" customFormat="1" ht="10.5"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</row>
    <row r="103" spans="2:15" s="176" customFormat="1" ht="10.5"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</row>
    <row r="104" spans="2:15" s="176" customFormat="1" ht="10.5"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2:15" s="176" customFormat="1" ht="10.5"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</row>
    <row r="106" spans="2:15" s="176" customFormat="1" ht="10.5"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</row>
    <row r="107" spans="2:15" s="176" customFormat="1" ht="10.5"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</row>
    <row r="108" spans="2:15" s="176" customFormat="1" ht="10.5"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</row>
    <row r="109" spans="2:15" s="176" customFormat="1" ht="10.5"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</row>
    <row r="110" spans="2:15" s="176" customFormat="1" ht="10.5"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</row>
    <row r="111" spans="2:15" s="176" customFormat="1" ht="10.5"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E1" workbookViewId="0">
      <selection activeCell="E3" sqref="E3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1.25" customWidth="1"/>
    <col min="8" max="8" width="11.625" customWidth="1"/>
    <col min="9" max="9" width="11.375" customWidth="1"/>
    <col min="10" max="10" width="11.5" customWidth="1"/>
    <col min="11" max="11" width="11.75" customWidth="1"/>
    <col min="12" max="12" width="11.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6">
        <f>+'anexo 2 '!$B$7</f>
        <v>2014</v>
      </c>
      <c r="B2" t="e">
        <f>+'anexo 2 '!$G$7+'anexo 2 '!$E$7+'anexo 2 '!$F$7+'anexo 2 '!$H$7</f>
        <v>#VALUE!</v>
      </c>
      <c r="C2" s="16" t="str">
        <f>+'anexo 2 '!$M$5</f>
        <v>010102</v>
      </c>
      <c r="D2" s="17" t="str">
        <f>+'anexo 2 '!A12</f>
        <v>41100 Personal</v>
      </c>
      <c r="E2" s="18">
        <f>+'anexo 2 '!B12</f>
        <v>194000000</v>
      </c>
      <c r="F2" s="18">
        <f>+'anexo 2 '!C12</f>
        <v>0</v>
      </c>
      <c r="G2" s="18">
        <f>+'anexo 2 '!D12</f>
        <v>0</v>
      </c>
      <c r="H2" s="18">
        <f>+'anexo 2 '!E12</f>
        <v>194000000</v>
      </c>
      <c r="I2" s="18">
        <f>+'anexo 2 '!I12</f>
        <v>183539175.66</v>
      </c>
      <c r="J2" s="18">
        <f>+'anexo 2 '!J12</f>
        <v>45213227.380000003</v>
      </c>
      <c r="K2" s="18">
        <f>+'anexo 2 '!K12</f>
        <v>45213227.380000003</v>
      </c>
      <c r="L2" s="18">
        <f>+'anexo 2 '!L12</f>
        <v>43909697.219999999</v>
      </c>
      <c r="M2" s="18">
        <f>+'anexo 2 '!M12</f>
        <v>0</v>
      </c>
      <c r="N2" s="18">
        <f>+'anexo 2 '!N12</f>
        <v>10460824.340000004</v>
      </c>
      <c r="O2" s="18">
        <f>+'anexo 2 '!O12</f>
        <v>1303530.1600000039</v>
      </c>
    </row>
    <row r="3" spans="1:15">
      <c r="A3" s="16">
        <f>+'anexo 2 '!$B$7</f>
        <v>2014</v>
      </c>
      <c r="B3" t="e">
        <f>+'anexo 2 '!$G$7+'anexo 2 '!$E$7+'anexo 2 '!$F$7+'anexo 2 '!$H$7</f>
        <v>#VALUE!</v>
      </c>
      <c r="C3" s="16" t="str">
        <f>+'anexo 2 '!$M$5</f>
        <v>010102</v>
      </c>
      <c r="D3" s="17" t="str">
        <f>+'anexo 2 '!A13</f>
        <v>41200 Bienes</v>
      </c>
      <c r="E3" s="18">
        <f>+'anexo 2 '!B13</f>
        <v>2340000</v>
      </c>
      <c r="F3" s="18">
        <f>+'anexo 2 '!C13</f>
        <v>0</v>
      </c>
      <c r="G3" s="18">
        <f>+'anexo 2 '!D13</f>
        <v>0</v>
      </c>
      <c r="H3" s="18">
        <f>+'anexo 2 '!E13</f>
        <v>2340000</v>
      </c>
      <c r="I3" s="18">
        <f>+'anexo 2 '!I13</f>
        <v>815046.06</v>
      </c>
      <c r="J3" s="18">
        <f>+'anexo 2 '!J13</f>
        <v>815046.06</v>
      </c>
      <c r="K3" s="18">
        <f>+'anexo 2 '!K13</f>
        <v>815046.06</v>
      </c>
      <c r="L3" s="18">
        <f>+'anexo 2 '!L13</f>
        <v>815046.06</v>
      </c>
      <c r="M3" s="18">
        <f>+'anexo 2 '!M13</f>
        <v>0</v>
      </c>
      <c r="N3" s="18">
        <f>+'anexo 2 '!N13</f>
        <v>1524953.94</v>
      </c>
      <c r="O3" s="18">
        <f>+'anexo 2 '!O13</f>
        <v>0</v>
      </c>
    </row>
    <row r="4" spans="1:15">
      <c r="A4" s="16">
        <f>+'anexo 2 '!$B$7</f>
        <v>2014</v>
      </c>
      <c r="B4" t="e">
        <f>+'anexo 2 '!$G$7+'anexo 2 '!$E$7+'anexo 2 '!$F$7+'anexo 2 '!$H$7</f>
        <v>#VALUE!</v>
      </c>
      <c r="C4" s="16" t="str">
        <f>+'anexo 2 '!$M$5</f>
        <v>010102</v>
      </c>
      <c r="D4" s="17" t="str">
        <f>+'anexo 2 '!A14</f>
        <v>41300 Servicios</v>
      </c>
      <c r="E4" s="18">
        <f>+'anexo 2 '!B14</f>
        <v>34230000</v>
      </c>
      <c r="F4" s="18">
        <f>+'anexo 2 '!C14</f>
        <v>0</v>
      </c>
      <c r="G4" s="18">
        <f>+'anexo 2 '!D14</f>
        <v>0</v>
      </c>
      <c r="H4" s="18">
        <f>+'anexo 2 '!E14</f>
        <v>34230000</v>
      </c>
      <c r="I4" s="18">
        <f>+'anexo 2 '!I14</f>
        <v>12870879.4</v>
      </c>
      <c r="J4" s="18">
        <f>+'anexo 2 '!J14</f>
        <v>12867906.560000001</v>
      </c>
      <c r="K4" s="18">
        <f>+'anexo 2 '!K14</f>
        <v>12867906.560000001</v>
      </c>
      <c r="L4" s="18">
        <f>+'anexo 2 '!L14</f>
        <v>12863335.49</v>
      </c>
      <c r="M4" s="18">
        <f>+'anexo 2 '!M14</f>
        <v>0</v>
      </c>
      <c r="N4" s="18">
        <f>+'anexo 2 '!N14</f>
        <v>21359120.600000001</v>
      </c>
      <c r="O4" s="18">
        <f>+'anexo 2 '!O14</f>
        <v>4571.070000000298</v>
      </c>
    </row>
    <row r="5" spans="1:15">
      <c r="A5" s="16">
        <f>+'anexo 2 '!$B$7</f>
        <v>2014</v>
      </c>
      <c r="B5" t="e">
        <f>+'anexo 2 '!$G$7+'anexo 2 '!$E$7+'anexo 2 '!$F$7+'anexo 2 '!$H$7</f>
        <v>#VALUE!</v>
      </c>
      <c r="C5" s="16" t="str">
        <f>+'anexo 2 '!$M$5</f>
        <v>010102</v>
      </c>
      <c r="D5" s="17" t="str">
        <f>+'anexo 2 '!A15</f>
        <v>51100 Bs.Capital</v>
      </c>
      <c r="E5" s="18">
        <f>+'anexo 2 '!B15</f>
        <v>740000</v>
      </c>
      <c r="F5" s="18">
        <f>+'anexo 2 '!C15</f>
        <v>0</v>
      </c>
      <c r="G5" s="18">
        <f>+'anexo 2 '!D15</f>
        <v>0</v>
      </c>
      <c r="H5" s="18">
        <f>+'anexo 2 '!E15</f>
        <v>740000</v>
      </c>
      <c r="I5" s="18">
        <f>+'anexo 2 '!I15</f>
        <v>20458</v>
      </c>
      <c r="J5" s="18">
        <f>+'anexo 2 '!J15</f>
        <v>20458</v>
      </c>
      <c r="K5" s="18">
        <f>+'anexo 2 '!K15</f>
        <v>20458</v>
      </c>
      <c r="L5" s="18">
        <f>+'anexo 2 '!L15</f>
        <v>20458</v>
      </c>
      <c r="M5" s="18">
        <f>+'anexo 2 '!M15</f>
        <v>0</v>
      </c>
      <c r="N5" s="18">
        <f>+'anexo 2 '!N15</f>
        <v>719542</v>
      </c>
      <c r="O5" s="18">
        <f>+'anexo 2 '!O15</f>
        <v>0</v>
      </c>
    </row>
    <row r="6" spans="1:15">
      <c r="A6" s="16">
        <f>+'anexo 2 '!$B$7</f>
        <v>2014</v>
      </c>
      <c r="B6" t="e">
        <f>+'anexo 2 '!$G$7+'anexo 2 '!$E$7+'anexo 2 '!$F$7+'anexo 2 '!$H$7</f>
        <v>#VALUE!</v>
      </c>
      <c r="C6" s="16" t="str">
        <f>+'anexo 2 '!$M$5</f>
        <v>010102</v>
      </c>
      <c r="D6" s="17" t="str">
        <f>+'anexo 2 '!A17</f>
        <v>43100 Transferencias</v>
      </c>
      <c r="E6" s="18">
        <f>+'anexo 2 '!B17</f>
        <v>22500</v>
      </c>
      <c r="F6" s="18">
        <f>+'anexo 2 '!C17</f>
        <v>0</v>
      </c>
      <c r="G6" s="18">
        <f>+'anexo 2 '!D17</f>
        <v>0</v>
      </c>
      <c r="H6" s="18">
        <f>+'anexo 2 '!E17</f>
        <v>22500</v>
      </c>
      <c r="I6" s="18">
        <f>+'anexo 2 '!I17</f>
        <v>0</v>
      </c>
      <c r="J6" s="18">
        <f>+'anexo 2 '!J17</f>
        <v>0</v>
      </c>
      <c r="K6" s="18">
        <f>+'anexo 2 '!K17</f>
        <v>0</v>
      </c>
      <c r="L6" s="18">
        <f>+'anexo 2 '!L17</f>
        <v>0</v>
      </c>
      <c r="M6" s="18">
        <f>+'anexo 2 '!M17</f>
        <v>0</v>
      </c>
      <c r="N6" s="18">
        <f>+'anexo 2 '!N17</f>
        <v>22500</v>
      </c>
      <c r="O6" s="18">
        <f>+'anexo 2 '!O17</f>
        <v>0</v>
      </c>
    </row>
    <row r="7" spans="1:15">
      <c r="A7" s="16">
        <f>+'anexo 2 '!$B$7</f>
        <v>2014</v>
      </c>
      <c r="B7" t="e">
        <f>+'anexo 2 '!$G$7+'anexo 2 '!$E$7+'anexo 2 '!$F$7+'anexo 2 '!$H$7</f>
        <v>#VALUE!</v>
      </c>
      <c r="C7" s="16" t="str">
        <f>+'anexo 2 '!$M$5</f>
        <v>010102</v>
      </c>
      <c r="D7" s="17" t="str">
        <f>+'anexo 2 '!A18</f>
        <v>74100 Deuda Ej. Anter.</v>
      </c>
      <c r="E7" s="18">
        <f>+'anexo 2 '!B18</f>
        <v>0</v>
      </c>
      <c r="F7" s="18">
        <f>+'anexo 2 '!C18</f>
        <v>0</v>
      </c>
      <c r="G7" s="18">
        <f>+'anexo 2 '!D18</f>
        <v>1683530.1</v>
      </c>
      <c r="H7" s="18">
        <f>+'anexo 2 '!E18</f>
        <v>-1683530.1</v>
      </c>
      <c r="I7" s="18">
        <f>+'anexo 2 '!I18</f>
        <v>565998.78</v>
      </c>
      <c r="J7" s="18">
        <f>+'anexo 2 '!J18</f>
        <v>565998.78</v>
      </c>
      <c r="K7" s="18">
        <f>+'anexo 2 '!K18</f>
        <v>565998.78</v>
      </c>
      <c r="L7" s="18">
        <f>+'anexo 2 '!L18</f>
        <v>565998.78</v>
      </c>
      <c r="M7" s="18">
        <f>+'anexo 2 '!M18</f>
        <v>0</v>
      </c>
      <c r="N7" s="18">
        <f>+'anexo 2 '!N18</f>
        <v>-2249528.88</v>
      </c>
      <c r="O7" s="18">
        <f>+'anexo 2 '!O18</f>
        <v>0</v>
      </c>
    </row>
    <row r="8" spans="1:15">
      <c r="D8" s="17" t="str">
        <f>+'anexo 2 '!A20</f>
        <v>TOTALES</v>
      </c>
      <c r="E8" s="18">
        <f>+'anexo 2 '!B20</f>
        <v>231332500</v>
      </c>
      <c r="F8" s="18">
        <f>+'anexo 2 '!C20</f>
        <v>0</v>
      </c>
      <c r="G8" s="18">
        <f>+'anexo 2 '!D20</f>
        <v>1683530.1</v>
      </c>
      <c r="H8" s="18">
        <f>+'anexo 2 '!E20</f>
        <v>229648969.90000001</v>
      </c>
      <c r="I8" s="18">
        <f>+'anexo 2 '!I20</f>
        <v>197811557.90000001</v>
      </c>
      <c r="J8" s="18">
        <f>+'anexo 2 '!J20</f>
        <v>59482636.780000009</v>
      </c>
      <c r="K8" s="18">
        <f>+'anexo 2 '!K20</f>
        <v>59482636.780000009</v>
      </c>
      <c r="L8" s="18">
        <f>+'anexo 2 '!L20</f>
        <v>58174535.550000004</v>
      </c>
      <c r="M8" s="18">
        <f>+'anexo 2 '!M20</f>
        <v>0</v>
      </c>
      <c r="N8" s="18">
        <f>+'anexo 2 '!N20</f>
        <v>31837412.000000004</v>
      </c>
      <c r="O8" s="18">
        <f>+'anexo 2 '!O20</f>
        <v>1308101.2300000042</v>
      </c>
    </row>
    <row r="9" spans="1:15">
      <c r="D9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F8" sqref="F8"/>
    </sheetView>
  </sheetViews>
  <sheetFormatPr baseColWidth="10" defaultRowHeight="12.75"/>
  <cols>
    <col min="1" max="1" width="7.5" customWidth="1"/>
    <col min="2" max="2" width="16.625" customWidth="1"/>
    <col min="3" max="3" width="12.5" style="127" customWidth="1"/>
    <col min="4" max="4" width="12" style="127" customWidth="1"/>
    <col min="5" max="5" width="3.125" style="127" customWidth="1"/>
    <col min="6" max="6" width="3" style="127" customWidth="1"/>
    <col min="7" max="7" width="3.125" style="127" customWidth="1"/>
    <col min="8" max="8" width="3.25" style="127" customWidth="1"/>
    <col min="9" max="9" width="12.75" style="127" bestFit="1" customWidth="1"/>
    <col min="10" max="10" width="12.875" style="127" customWidth="1"/>
    <col min="11" max="11" width="12.5" style="127" customWidth="1"/>
  </cols>
  <sheetData>
    <row r="1" spans="1:15" ht="15">
      <c r="A1" s="308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27" t="s">
        <v>2</v>
      </c>
      <c r="L5" s="52" t="s">
        <v>162</v>
      </c>
    </row>
    <row r="7" spans="1:15">
      <c r="A7" t="s">
        <v>3</v>
      </c>
      <c r="B7" s="3">
        <v>2014</v>
      </c>
      <c r="D7" s="127" t="s">
        <v>4</v>
      </c>
      <c r="E7" s="138"/>
      <c r="F7" s="138" t="s">
        <v>73</v>
      </c>
      <c r="G7" s="138"/>
      <c r="H7" s="138"/>
    </row>
    <row r="8" spans="1:15" ht="13.5" thickBot="1"/>
    <row r="9" spans="1:15" s="8" customFormat="1" ht="10.5">
      <c r="A9" s="8" t="s">
        <v>100</v>
      </c>
      <c r="B9" s="316" t="s">
        <v>5</v>
      </c>
      <c r="C9" s="128" t="s">
        <v>9</v>
      </c>
      <c r="D9" s="128" t="s">
        <v>10</v>
      </c>
      <c r="E9" s="313" t="s">
        <v>101</v>
      </c>
      <c r="F9" s="313"/>
      <c r="G9" s="313"/>
      <c r="H9" s="313"/>
      <c r="I9" s="128" t="s">
        <v>102</v>
      </c>
      <c r="J9" s="128" t="s">
        <v>103</v>
      </c>
      <c r="K9" s="135" t="s">
        <v>104</v>
      </c>
    </row>
    <row r="10" spans="1:15" s="5" customFormat="1" ht="10.5">
      <c r="B10" s="317"/>
      <c r="C10" s="129" t="s">
        <v>105</v>
      </c>
      <c r="D10" s="133" t="s">
        <v>106</v>
      </c>
      <c r="E10" s="314" t="s">
        <v>107</v>
      </c>
      <c r="F10" s="314"/>
      <c r="G10" s="314"/>
      <c r="H10" s="314"/>
      <c r="I10" s="129" t="s">
        <v>93</v>
      </c>
      <c r="J10" s="129" t="s">
        <v>108</v>
      </c>
      <c r="K10" s="136" t="s">
        <v>109</v>
      </c>
    </row>
    <row r="11" spans="1:15" s="5" customFormat="1" ht="11.25" thickBot="1">
      <c r="B11" s="318"/>
      <c r="C11" s="130" t="s">
        <v>106</v>
      </c>
      <c r="D11" s="134"/>
      <c r="E11" s="315" t="s">
        <v>51</v>
      </c>
      <c r="F11" s="315"/>
      <c r="G11" s="315"/>
      <c r="H11" s="315"/>
      <c r="I11" s="130" t="s">
        <v>51</v>
      </c>
      <c r="J11" s="130" t="s">
        <v>106</v>
      </c>
      <c r="K11" s="137" t="s">
        <v>106</v>
      </c>
    </row>
    <row r="12" spans="1:15">
      <c r="B12" s="188"/>
      <c r="C12" s="192"/>
      <c r="D12" s="196"/>
      <c r="E12" s="310"/>
      <c r="F12" s="311"/>
      <c r="G12" s="311"/>
      <c r="H12" s="312"/>
      <c r="I12" s="196"/>
      <c r="J12" s="192"/>
      <c r="K12" s="202"/>
    </row>
    <row r="13" spans="1:15">
      <c r="B13" s="189" t="s">
        <v>124</v>
      </c>
      <c r="C13" s="193">
        <v>149662525.27000001</v>
      </c>
      <c r="D13" s="197">
        <v>11336576.99</v>
      </c>
      <c r="E13" s="300">
        <v>11336576.99</v>
      </c>
      <c r="F13" s="301"/>
      <c r="G13" s="301"/>
      <c r="H13" s="302"/>
      <c r="I13" s="197">
        <v>15367412.609999999</v>
      </c>
      <c r="J13" s="194">
        <f>+D13-E13</f>
        <v>0</v>
      </c>
      <c r="K13" s="203">
        <f t="shared" ref="K13:K18" si="0">+E13-I13</f>
        <v>-4030835.6199999992</v>
      </c>
    </row>
    <row r="14" spans="1:15">
      <c r="B14" s="189" t="s">
        <v>123</v>
      </c>
      <c r="C14" s="193">
        <v>586104.80000000005</v>
      </c>
      <c r="D14" s="197">
        <v>586104.80000000005</v>
      </c>
      <c r="E14" s="300">
        <v>586104.80000000005</v>
      </c>
      <c r="F14" s="301"/>
      <c r="G14" s="301"/>
      <c r="H14" s="302"/>
      <c r="I14" s="197">
        <v>586104.80000000005</v>
      </c>
      <c r="J14" s="194">
        <f>+D14-E14</f>
        <v>0</v>
      </c>
      <c r="K14" s="203">
        <f t="shared" si="0"/>
        <v>0</v>
      </c>
    </row>
    <row r="15" spans="1:15">
      <c r="B15" s="189" t="s">
        <v>125</v>
      </c>
      <c r="C15" s="193">
        <v>8399495.8200000003</v>
      </c>
      <c r="D15" s="197">
        <v>8415958.8699999992</v>
      </c>
      <c r="E15" s="300">
        <v>8415958.8699999992</v>
      </c>
      <c r="F15" s="301"/>
      <c r="G15" s="301"/>
      <c r="H15" s="302"/>
      <c r="I15" s="197">
        <v>8411387.8000000007</v>
      </c>
      <c r="J15" s="194">
        <f>+D15-E15</f>
        <v>0</v>
      </c>
      <c r="K15" s="203">
        <f t="shared" si="0"/>
        <v>4571.0699999984354</v>
      </c>
    </row>
    <row r="16" spans="1:15">
      <c r="B16" s="189" t="s">
        <v>126</v>
      </c>
      <c r="C16" s="193">
        <v>20458</v>
      </c>
      <c r="D16" s="197">
        <v>20458</v>
      </c>
      <c r="E16" s="300">
        <v>20458</v>
      </c>
      <c r="F16" s="301"/>
      <c r="G16" s="301"/>
      <c r="H16" s="302"/>
      <c r="I16" s="197">
        <v>20458</v>
      </c>
      <c r="J16" s="194">
        <f>+D16-E16</f>
        <v>0</v>
      </c>
      <c r="K16" s="203">
        <f t="shared" si="0"/>
        <v>0</v>
      </c>
    </row>
    <row r="17" spans="1:11">
      <c r="B17" s="189" t="s">
        <v>166</v>
      </c>
      <c r="C17" s="194">
        <v>0</v>
      </c>
      <c r="D17" s="198">
        <v>0</v>
      </c>
      <c r="E17" s="300">
        <f>+D17</f>
        <v>0</v>
      </c>
      <c r="F17" s="301"/>
      <c r="G17" s="301"/>
      <c r="H17" s="302"/>
      <c r="I17" s="197">
        <v>0</v>
      </c>
      <c r="J17" s="194">
        <f>+D17-E17</f>
        <v>0</v>
      </c>
      <c r="K17" s="203">
        <f t="shared" si="0"/>
        <v>0</v>
      </c>
    </row>
    <row r="18" spans="1:11">
      <c r="B18" s="189" t="s">
        <v>128</v>
      </c>
      <c r="C18" s="193">
        <v>0</v>
      </c>
      <c r="D18" s="197">
        <v>0</v>
      </c>
      <c r="E18" s="300">
        <v>0</v>
      </c>
      <c r="F18" s="301"/>
      <c r="G18" s="301"/>
      <c r="H18" s="302"/>
      <c r="I18" s="197">
        <v>0</v>
      </c>
      <c r="J18" s="194">
        <f>D18-E18</f>
        <v>0</v>
      </c>
      <c r="K18" s="203">
        <f t="shared" si="0"/>
        <v>0</v>
      </c>
    </row>
    <row r="19" spans="1:11" ht="13.5" thickBot="1">
      <c r="B19" s="190"/>
      <c r="C19" s="194"/>
      <c r="E19" s="253"/>
      <c r="F19" s="254"/>
      <c r="G19" s="254"/>
      <c r="H19" s="255"/>
      <c r="J19" s="194"/>
      <c r="K19" s="203"/>
    </row>
    <row r="20" spans="1:11">
      <c r="B20" s="205" t="s">
        <v>26</v>
      </c>
      <c r="C20" s="206">
        <f>SUM(C13:C19)</f>
        <v>158668583.89000002</v>
      </c>
      <c r="D20" s="207">
        <f>SUM(D13:D18)</f>
        <v>20359098.66</v>
      </c>
      <c r="E20" s="305">
        <f>SUM(E13:E19)</f>
        <v>20359098.66</v>
      </c>
      <c r="F20" s="306"/>
      <c r="G20" s="306"/>
      <c r="H20" s="307"/>
      <c r="I20" s="207">
        <f>SUM(I13:I18)</f>
        <v>24385363.210000001</v>
      </c>
      <c r="J20" s="206">
        <f>SUM(J13:J19)</f>
        <v>0</v>
      </c>
      <c r="K20" s="208">
        <f>SUM(K13:K19)</f>
        <v>-4026264.5500000007</v>
      </c>
    </row>
    <row r="21" spans="1:11" ht="13.5" thickBot="1">
      <c r="B21" s="191"/>
      <c r="C21" s="195"/>
      <c r="D21" s="199"/>
      <c r="E21" s="200"/>
      <c r="F21" s="168"/>
      <c r="G21" s="168"/>
      <c r="H21" s="201"/>
      <c r="I21" s="199"/>
      <c r="J21" s="195"/>
      <c r="K21" s="204"/>
    </row>
    <row r="22" spans="1:11">
      <c r="C22" s="131">
        <f>+'anexo 2 '!I20-2234851.18-'Anexo 2 Bis'!C20</f>
        <v>36908122.829999983</v>
      </c>
      <c r="D22" s="131">
        <f>+'anexo 2 '!J20-1928773.4-'Anexo 2 Bis'!D20</f>
        <v>37194764.720000014</v>
      </c>
      <c r="E22" s="303">
        <f>+'anexo 2 '!K20-'Anexo 2 Bis'!E20:H20-1928773.4</f>
        <v>37194764.720000006</v>
      </c>
      <c r="F22" s="303"/>
      <c r="G22" s="303"/>
      <c r="H22" s="303"/>
      <c r="I22" s="131">
        <f>+'anexo 2 '!L20-1872802.41-'Anexo 2 Bis'!I20</f>
        <v>31916369.930000007</v>
      </c>
      <c r="J22" s="131"/>
      <c r="K22" s="131">
        <f>+'anexo 2 '!O20-55970.99-'Anexo 2 Bis'!K20</f>
        <v>5278394.7900000047</v>
      </c>
    </row>
    <row r="23" spans="1:11">
      <c r="E23" s="304"/>
      <c r="F23" s="304"/>
      <c r="G23" s="304"/>
      <c r="H23" s="304"/>
    </row>
    <row r="24" spans="1:11" s="43" customFormat="1" ht="21" customHeight="1">
      <c r="A24" s="41"/>
      <c r="B24" s="42"/>
      <c r="C24" s="132"/>
      <c r="D24" s="276"/>
      <c r="E24" s="276"/>
      <c r="F24" s="276"/>
      <c r="G24" s="276"/>
      <c r="H24" s="277"/>
      <c r="I24" s="277"/>
      <c r="J24" s="278"/>
      <c r="K24" s="275"/>
    </row>
    <row r="25" spans="1:11" s="43" customFormat="1" ht="9" customHeight="1">
      <c r="A25" s="41"/>
      <c r="B25" s="44"/>
      <c r="C25" s="132"/>
      <c r="D25" s="279"/>
      <c r="E25" s="279"/>
      <c r="F25" s="279"/>
      <c r="G25" s="279"/>
      <c r="H25" s="277"/>
      <c r="I25" s="277"/>
      <c r="J25" s="274"/>
      <c r="K25" s="275"/>
    </row>
    <row r="26" spans="1:11" s="43" customFormat="1" ht="9.75" customHeight="1">
      <c r="A26" s="41"/>
      <c r="B26" s="44"/>
      <c r="C26" s="132"/>
      <c r="D26" s="279"/>
      <c r="E26" s="279"/>
      <c r="F26" s="279"/>
      <c r="G26" s="279"/>
      <c r="H26" s="277"/>
      <c r="I26" s="277"/>
      <c r="J26" s="274"/>
      <c r="K26" s="275"/>
    </row>
    <row r="34" spans="3:3">
      <c r="C34" s="132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K1" sqref="K1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6">
        <f>+'Anexo 2 Bis'!$B$7</f>
        <v>2014</v>
      </c>
      <c r="B2" t="e">
        <f>+'Anexo 2 Bis'!$G$7+'Anexo 2 Bis'!$E$7+'Anexo 2 Bis'!$F$7+'Anexo 2 Bis'!$H$7</f>
        <v>#VALUE!</v>
      </c>
      <c r="C2" s="16" t="str">
        <f>+'Anexo 2 Bis'!$L$5</f>
        <v>010102</v>
      </c>
      <c r="D2" s="18" t="str">
        <f>+'Anexo 2 Bis'!B13</f>
        <v>41100 Personal</v>
      </c>
      <c r="E2" s="18">
        <f>+'Anexo 2 Bis'!C13</f>
        <v>149662525.27000001</v>
      </c>
      <c r="F2" s="18">
        <f>+'Anexo 2 Bis'!D13</f>
        <v>11336576.99</v>
      </c>
      <c r="G2" s="18">
        <f>+'Anexo 2 Bis'!E13</f>
        <v>11336576.99</v>
      </c>
      <c r="H2" s="18">
        <f>+'Anexo 2 Bis'!I13</f>
        <v>15367412.609999999</v>
      </c>
      <c r="I2" s="18">
        <f>+'Anexo 2 Bis'!J13</f>
        <v>0</v>
      </c>
      <c r="J2" s="18">
        <f>+'Anexo 2 Bis'!K13</f>
        <v>-4030835.6199999992</v>
      </c>
    </row>
    <row r="3" spans="1:10">
      <c r="A3" s="16">
        <f>+'Anexo 2 Bis'!$B$7</f>
        <v>2014</v>
      </c>
      <c r="B3" t="e">
        <f>+'Anexo 2 Bis'!$G$7+'Anexo 2 Bis'!$E$7+'Anexo 2 Bis'!$F$7+'Anexo 2 Bis'!$H$7</f>
        <v>#VALUE!</v>
      </c>
      <c r="C3" s="16" t="str">
        <f>+'Anexo 2 Bis'!$L$5</f>
        <v>010102</v>
      </c>
      <c r="D3" s="18" t="str">
        <f>+'Anexo 2 Bis'!B14</f>
        <v>41200 Bienes</v>
      </c>
      <c r="E3" s="18">
        <f>+'Anexo 2 Bis'!C14</f>
        <v>586104.80000000005</v>
      </c>
      <c r="F3" s="18">
        <f>+'Anexo 2 Bis'!D14</f>
        <v>586104.80000000005</v>
      </c>
      <c r="G3" s="18">
        <f>+'Anexo 2 Bis'!E14</f>
        <v>586104.80000000005</v>
      </c>
      <c r="H3" s="18">
        <f>+'Anexo 2 Bis'!I14</f>
        <v>586104.80000000005</v>
      </c>
      <c r="I3" s="18">
        <f>+'Anexo 2 Bis'!J14</f>
        <v>0</v>
      </c>
      <c r="J3" s="18">
        <f>+'Anexo 2 Bis'!K14</f>
        <v>0</v>
      </c>
    </row>
    <row r="4" spans="1:10">
      <c r="A4" s="16">
        <f>+'Anexo 2 Bis'!$B$7</f>
        <v>2014</v>
      </c>
      <c r="B4" t="e">
        <f>+'Anexo 2 Bis'!$G$7+'Anexo 2 Bis'!$E$7+'Anexo 2 Bis'!$F$7+'Anexo 2 Bis'!$H$7</f>
        <v>#VALUE!</v>
      </c>
      <c r="C4" s="16" t="str">
        <f>+'Anexo 2 Bis'!$L$5</f>
        <v>010102</v>
      </c>
      <c r="D4" s="18" t="str">
        <f>+'Anexo 2 Bis'!B15</f>
        <v>41300 Servicios</v>
      </c>
      <c r="E4" s="18">
        <f>+'Anexo 2 Bis'!C15</f>
        <v>8399495.8200000003</v>
      </c>
      <c r="F4" s="18">
        <f>+'Anexo 2 Bis'!D15</f>
        <v>8415958.8699999992</v>
      </c>
      <c r="G4" s="18">
        <f>+'Anexo 2 Bis'!E15</f>
        <v>8415958.8699999992</v>
      </c>
      <c r="H4" s="18">
        <f>+'Anexo 2 Bis'!I15</f>
        <v>8411387.8000000007</v>
      </c>
      <c r="I4" s="18">
        <f>+'Anexo 2 Bis'!J15</f>
        <v>0</v>
      </c>
      <c r="J4" s="18">
        <f>+'Anexo 2 Bis'!K15</f>
        <v>4571.0699999984354</v>
      </c>
    </row>
    <row r="5" spans="1:10">
      <c r="A5" s="16">
        <f>+'Anexo 2 Bis'!$B$7</f>
        <v>2014</v>
      </c>
      <c r="B5" t="e">
        <f>+'Anexo 2 Bis'!$G$7+'Anexo 2 Bis'!$E$7+'Anexo 2 Bis'!$F$7+'Anexo 2 Bis'!$H$7</f>
        <v>#VALUE!</v>
      </c>
      <c r="C5" s="16" t="str">
        <f>+'Anexo 2 Bis'!$L$5</f>
        <v>010102</v>
      </c>
      <c r="D5" s="18" t="str">
        <f>+'Anexo 2 Bis'!B16</f>
        <v>51100 Bs.Capital</v>
      </c>
      <c r="E5" s="18">
        <f>+'Anexo 2 Bis'!C16</f>
        <v>20458</v>
      </c>
      <c r="F5" s="18">
        <f>+'Anexo 2 Bis'!D16</f>
        <v>20458</v>
      </c>
      <c r="G5" s="18">
        <f>+'Anexo 2 Bis'!E16</f>
        <v>20458</v>
      </c>
      <c r="H5" s="18">
        <f>+'Anexo 2 Bis'!I16</f>
        <v>20458</v>
      </c>
      <c r="I5" s="18">
        <f>+'Anexo 2 Bis'!J16</f>
        <v>0</v>
      </c>
      <c r="J5" s="18">
        <f>+'Anexo 2 Bis'!K16</f>
        <v>0</v>
      </c>
    </row>
    <row r="6" spans="1:10">
      <c r="A6" s="16">
        <f>+'Anexo 2 Bis'!$B$7</f>
        <v>2014</v>
      </c>
      <c r="B6" t="e">
        <f>+'Anexo 2 Bis'!$G$7+'Anexo 2 Bis'!$E$7+'Anexo 2 Bis'!$F$7+'Anexo 2 Bis'!$H$7</f>
        <v>#VALUE!</v>
      </c>
      <c r="C6" s="16" t="str">
        <f>+'Anexo 2 Bis'!$L$5</f>
        <v>010102</v>
      </c>
      <c r="D6" s="18" t="str">
        <f>+'Anexo 2 Bis'!B17</f>
        <v>41300 Trasferencias</v>
      </c>
      <c r="E6" s="18">
        <f>+'Anexo 2 Bis'!C17</f>
        <v>0</v>
      </c>
      <c r="F6" s="18">
        <f>+'Anexo 2 Bis'!D17</f>
        <v>0</v>
      </c>
      <c r="G6" s="18">
        <f>+'Anexo 2 Bis'!E17</f>
        <v>0</v>
      </c>
      <c r="H6" s="18">
        <f>+'Anexo 2 Bis'!I17</f>
        <v>0</v>
      </c>
      <c r="I6" s="18">
        <f>+'Anexo 2 Bis'!J17</f>
        <v>0</v>
      </c>
      <c r="J6" s="18">
        <f>+'Anexo 2 Bis'!K17</f>
        <v>0</v>
      </c>
    </row>
    <row r="7" spans="1:10">
      <c r="A7" s="16">
        <f>+'Anexo 2 Bis'!$B$7</f>
        <v>2014</v>
      </c>
      <c r="B7" t="e">
        <f>+'Anexo 2 Bis'!$G$7+'Anexo 2 Bis'!$E$7+'Anexo 2 Bis'!$F$7+'Anexo 2 Bis'!$H$7</f>
        <v>#VALUE!</v>
      </c>
      <c r="C7" s="16" t="str">
        <f>+'Anexo 2 Bis'!$L$5</f>
        <v>010102</v>
      </c>
      <c r="D7" s="18" t="str">
        <f>+'Anexo 2 Bis'!B18</f>
        <v>74100 Deuda Ej.Anter</v>
      </c>
      <c r="E7" s="18">
        <f>+'Anexo 2 Bis'!C18</f>
        <v>0</v>
      </c>
      <c r="F7" s="18" t="e">
        <f>+'Anexo 2 Bis'!#REF!</f>
        <v>#REF!</v>
      </c>
      <c r="G7" s="18">
        <f>+'Anexo 2 Bis'!E18</f>
        <v>0</v>
      </c>
      <c r="H7" s="18" t="e">
        <f>+'Anexo 2 Bis'!#REF!</f>
        <v>#REF!</v>
      </c>
      <c r="I7" s="18">
        <f>+'Anexo 2 Bis'!J18</f>
        <v>0</v>
      </c>
      <c r="J7" s="18">
        <f>+'Anexo 2 Bis'!K18</f>
        <v>0</v>
      </c>
    </row>
    <row r="8" spans="1:10">
      <c r="A8" s="16"/>
      <c r="C8" s="16"/>
      <c r="D8" s="18" t="str">
        <f>+'Anexo 2 Bis'!B20</f>
        <v>TOTALES</v>
      </c>
      <c r="E8" s="18">
        <f>+'Anexo 2 Bis'!C20</f>
        <v>158668583.89000002</v>
      </c>
      <c r="F8" s="18">
        <f>+'Anexo 2 Bis'!D20</f>
        <v>20359098.66</v>
      </c>
      <c r="G8" s="18">
        <f>+'Anexo 2 Bis'!E20</f>
        <v>20359098.66</v>
      </c>
      <c r="H8" s="18">
        <f>+'Anexo 2 Bis'!I20</f>
        <v>24385363.210000001</v>
      </c>
      <c r="I8" s="18">
        <f>+'Anexo 2 Bis'!J20</f>
        <v>0</v>
      </c>
      <c r="J8" s="18">
        <f>+'Anexo 2 Bis'!K20</f>
        <v>-4026264.5500000007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8" sqref="F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8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52" t="s">
        <v>162</v>
      </c>
    </row>
    <row r="7" spans="1:15">
      <c r="A7" t="s">
        <v>3</v>
      </c>
      <c r="B7" s="3">
        <v>2014</v>
      </c>
      <c r="D7" t="s">
        <v>4</v>
      </c>
      <c r="E7" s="55"/>
      <c r="F7" s="55" t="s">
        <v>73</v>
      </c>
      <c r="G7" s="55"/>
      <c r="H7" s="55"/>
    </row>
    <row r="8" spans="1:15" ht="13.5" thickBot="1"/>
    <row r="9" spans="1:15" s="5" customFormat="1" ht="10.5">
      <c r="B9" s="329" t="s">
        <v>5</v>
      </c>
      <c r="C9" s="319" t="s">
        <v>86</v>
      </c>
      <c r="D9" s="319" t="s">
        <v>87</v>
      </c>
      <c r="E9" s="319"/>
      <c r="F9" s="319"/>
      <c r="G9" s="319"/>
      <c r="H9" s="319"/>
      <c r="I9" s="319" t="s">
        <v>88</v>
      </c>
      <c r="J9" s="4" t="s">
        <v>89</v>
      </c>
      <c r="K9" s="319" t="s">
        <v>90</v>
      </c>
      <c r="L9" s="45" t="s">
        <v>91</v>
      </c>
    </row>
    <row r="10" spans="1:15" s="5" customFormat="1" ht="10.5">
      <c r="B10" s="330"/>
      <c r="C10" s="320"/>
      <c r="D10" s="327" t="s">
        <v>16</v>
      </c>
      <c r="E10" s="327"/>
      <c r="F10" s="327"/>
      <c r="G10" s="327"/>
      <c r="H10" s="327"/>
      <c r="I10" s="320"/>
      <c r="J10" s="6" t="s">
        <v>92</v>
      </c>
      <c r="K10" s="320"/>
      <c r="L10" s="46" t="s">
        <v>93</v>
      </c>
    </row>
    <row r="11" spans="1:15" s="5" customFormat="1" ht="10.5">
      <c r="B11" s="330"/>
      <c r="C11" s="320"/>
      <c r="D11" s="320" t="s">
        <v>23</v>
      </c>
      <c r="E11" s="320" t="s">
        <v>24</v>
      </c>
      <c r="F11" s="320"/>
      <c r="G11" s="320"/>
      <c r="H11" s="320"/>
      <c r="I11" s="320"/>
      <c r="J11" s="6" t="s">
        <v>94</v>
      </c>
      <c r="K11" s="320"/>
      <c r="L11" s="46" t="s">
        <v>51</v>
      </c>
    </row>
    <row r="12" spans="1:15" s="5" customFormat="1" ht="11.25" thickBot="1">
      <c r="B12" s="331"/>
      <c r="C12" s="321"/>
      <c r="D12" s="321"/>
      <c r="E12" s="321"/>
      <c r="F12" s="321"/>
      <c r="G12" s="321"/>
      <c r="H12" s="321"/>
      <c r="I12" s="321"/>
      <c r="J12" s="7" t="s">
        <v>51</v>
      </c>
      <c r="K12" s="321"/>
      <c r="L12" s="49"/>
    </row>
    <row r="13" spans="1:15" s="5" customFormat="1" ht="10.5">
      <c r="B13" s="64"/>
      <c r="C13" s="65"/>
      <c r="D13" s="65"/>
      <c r="E13" s="326"/>
      <c r="F13" s="326"/>
      <c r="G13" s="326"/>
      <c r="H13" s="326"/>
      <c r="I13" s="65"/>
      <c r="J13" s="65"/>
      <c r="K13" s="65"/>
      <c r="L13" s="66"/>
    </row>
    <row r="14" spans="1:15" s="5" customFormat="1" ht="10.5">
      <c r="B14" s="67"/>
      <c r="C14" s="68"/>
      <c r="D14" s="68"/>
      <c r="E14" s="322"/>
      <c r="F14" s="322"/>
      <c r="G14" s="322"/>
      <c r="H14" s="322"/>
      <c r="I14" s="68"/>
      <c r="J14" s="68"/>
      <c r="K14" s="68"/>
      <c r="L14" s="69"/>
    </row>
    <row r="15" spans="1:15" s="5" customFormat="1" ht="10.5">
      <c r="B15" s="67"/>
      <c r="C15" s="68"/>
      <c r="D15" s="68"/>
      <c r="E15" s="322"/>
      <c r="F15" s="322"/>
      <c r="G15" s="322"/>
      <c r="H15" s="322"/>
      <c r="I15" s="68"/>
      <c r="J15" s="68"/>
      <c r="K15" s="68"/>
      <c r="L15" s="69"/>
    </row>
    <row r="16" spans="1:15" s="5" customFormat="1" ht="10.5">
      <c r="B16" s="67"/>
      <c r="C16" s="68"/>
      <c r="D16" s="68"/>
      <c r="E16" s="322"/>
      <c r="F16" s="322"/>
      <c r="G16" s="322"/>
      <c r="H16" s="322"/>
      <c r="I16" s="68"/>
      <c r="J16" s="68"/>
      <c r="K16" s="68"/>
      <c r="L16" s="69"/>
    </row>
    <row r="17" spans="1:12" s="5" customFormat="1" ht="10.5">
      <c r="B17" s="67"/>
      <c r="C17" s="68"/>
      <c r="D17" s="68"/>
      <c r="E17" s="322"/>
      <c r="F17" s="322"/>
      <c r="G17" s="322"/>
      <c r="H17" s="322"/>
      <c r="I17" s="68"/>
      <c r="J17" s="68"/>
      <c r="K17" s="68"/>
      <c r="L17" s="69"/>
    </row>
    <row r="18" spans="1:12" s="5" customFormat="1" ht="10.5">
      <c r="B18" s="67"/>
      <c r="C18" s="68"/>
      <c r="D18" s="323" t="s">
        <v>113</v>
      </c>
      <c r="E18" s="324"/>
      <c r="F18" s="324"/>
      <c r="G18" s="324"/>
      <c r="H18" s="324"/>
      <c r="I18" s="325"/>
      <c r="J18" s="68"/>
      <c r="K18" s="68"/>
      <c r="L18" s="69"/>
    </row>
    <row r="19" spans="1:12" s="5" customFormat="1" ht="10.5">
      <c r="B19" s="67"/>
      <c r="C19" s="68"/>
      <c r="D19" s="68"/>
      <c r="E19" s="322"/>
      <c r="F19" s="322"/>
      <c r="G19" s="322"/>
      <c r="H19" s="322"/>
      <c r="I19" s="68"/>
      <c r="J19" s="68"/>
      <c r="K19" s="68"/>
      <c r="L19" s="69"/>
    </row>
    <row r="20" spans="1:12" s="5" customFormat="1" ht="10.5">
      <c r="B20" s="67"/>
      <c r="C20" s="68"/>
      <c r="D20" s="68"/>
      <c r="E20" s="322"/>
      <c r="F20" s="322"/>
      <c r="G20" s="322"/>
      <c r="H20" s="322"/>
      <c r="I20" s="68"/>
      <c r="J20" s="68"/>
      <c r="K20" s="68"/>
      <c r="L20" s="69"/>
    </row>
    <row r="21" spans="1:12" s="5" customFormat="1" ht="10.5">
      <c r="B21" s="67"/>
      <c r="C21" s="68"/>
      <c r="D21" s="68"/>
      <c r="E21" s="322"/>
      <c r="F21" s="322"/>
      <c r="G21" s="322"/>
      <c r="H21" s="322"/>
      <c r="I21" s="68"/>
      <c r="J21" s="68"/>
      <c r="K21" s="68"/>
      <c r="L21" s="69"/>
    </row>
    <row r="22" spans="1:12" s="5" customFormat="1" ht="10.5">
      <c r="B22" s="67"/>
      <c r="C22" s="68"/>
      <c r="D22" s="68"/>
      <c r="E22" s="322"/>
      <c r="F22" s="322"/>
      <c r="G22" s="322"/>
      <c r="H22" s="322"/>
      <c r="I22" s="68"/>
      <c r="J22" s="68"/>
      <c r="K22" s="68"/>
      <c r="L22" s="69"/>
    </row>
    <row r="23" spans="1:12" s="5" customFormat="1" ht="10.5">
      <c r="B23" s="67"/>
      <c r="C23" s="68"/>
      <c r="D23" s="68"/>
      <c r="E23" s="322"/>
      <c r="F23" s="322"/>
      <c r="G23" s="322"/>
      <c r="H23" s="322"/>
      <c r="I23" s="68"/>
      <c r="J23" s="68"/>
      <c r="K23" s="68"/>
      <c r="L23" s="69"/>
    </row>
    <row r="24" spans="1:12" s="5" customFormat="1" ht="10.5">
      <c r="B24" s="67"/>
      <c r="C24" s="68"/>
      <c r="D24" s="68"/>
      <c r="E24" s="322"/>
      <c r="F24" s="322"/>
      <c r="G24" s="322"/>
      <c r="H24" s="322"/>
      <c r="I24" s="68"/>
      <c r="J24" s="68"/>
      <c r="K24" s="68"/>
      <c r="L24" s="69"/>
    </row>
    <row r="25" spans="1:12" s="5" customFormat="1" ht="10.5">
      <c r="B25" s="67"/>
      <c r="C25" s="68"/>
      <c r="D25" s="68"/>
      <c r="E25" s="322"/>
      <c r="F25" s="322"/>
      <c r="G25" s="322"/>
      <c r="H25" s="322"/>
      <c r="I25" s="68"/>
      <c r="J25" s="68"/>
      <c r="K25" s="68"/>
      <c r="L25" s="69"/>
    </row>
    <row r="26" spans="1:12" s="5" customFormat="1" ht="10.5">
      <c r="B26" s="70"/>
      <c r="C26" s="71"/>
      <c r="D26" s="71"/>
      <c r="E26" s="328"/>
      <c r="F26" s="328"/>
      <c r="G26" s="328"/>
      <c r="H26" s="328"/>
      <c r="I26" s="71"/>
      <c r="J26" s="71"/>
      <c r="K26" s="71"/>
      <c r="L26" s="72">
        <v>0</v>
      </c>
    </row>
    <row r="27" spans="1:12" s="5" customFormat="1" ht="11.25" thickBot="1">
      <c r="B27" s="73"/>
      <c r="C27" s="51"/>
      <c r="D27" s="51"/>
      <c r="E27" s="51"/>
      <c r="F27" s="51"/>
      <c r="G27" s="51"/>
      <c r="H27" s="51"/>
      <c r="I27" s="51"/>
      <c r="J27" s="51"/>
      <c r="K27" s="51"/>
      <c r="L27" s="74"/>
    </row>
    <row r="28" spans="1:12" s="5" customFormat="1" ht="10.5"/>
    <row r="29" spans="1:12" s="43" customFormat="1" ht="21" customHeight="1">
      <c r="A29" s="41"/>
      <c r="B29" s="42"/>
      <c r="D29" s="276"/>
      <c r="E29" s="276"/>
      <c r="F29" s="276"/>
      <c r="G29" s="276"/>
      <c r="H29" s="277"/>
      <c r="I29" s="277"/>
      <c r="J29" s="276"/>
      <c r="K29" s="277"/>
    </row>
    <row r="30" spans="1:12" s="43" customFormat="1" ht="9" customHeight="1">
      <c r="A30" s="41"/>
      <c r="B30" s="44"/>
      <c r="D30" s="279"/>
      <c r="E30" s="279"/>
      <c r="F30" s="279"/>
      <c r="G30" s="279"/>
      <c r="H30" s="277"/>
      <c r="I30" s="277"/>
      <c r="J30" s="279"/>
      <c r="K30" s="277"/>
    </row>
    <row r="31" spans="1:12" s="43" customFormat="1" ht="9.75" customHeight="1">
      <c r="A31" s="41"/>
      <c r="B31" s="44"/>
      <c r="D31" s="279"/>
      <c r="E31" s="279"/>
      <c r="F31" s="279"/>
      <c r="G31" s="279"/>
      <c r="H31" s="277"/>
      <c r="I31" s="277"/>
      <c r="J31" s="279"/>
      <c r="K31" s="277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0" sqref="D10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6">
        <f>+'anexo 3 '!$B$7</f>
        <v>2014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2014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2014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2014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2014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2014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2014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2014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2014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2014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2014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2014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2014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A30" sqref="A30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72" t="s">
        <v>39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3" t="s">
        <v>161</v>
      </c>
      <c r="B5" s="23"/>
      <c r="C5" s="24"/>
      <c r="D5" s="24"/>
      <c r="E5" s="24"/>
      <c r="F5" s="24"/>
      <c r="G5" s="24"/>
      <c r="H5" s="24"/>
      <c r="I5" s="9"/>
      <c r="J5" s="9" t="s">
        <v>40</v>
      </c>
      <c r="K5" s="10" t="s">
        <v>162</v>
      </c>
    </row>
    <row r="6" spans="1:16">
      <c r="A6" s="23" t="s">
        <v>41</v>
      </c>
      <c r="B6" s="11">
        <v>2014</v>
      </c>
      <c r="C6" s="12" t="s">
        <v>42</v>
      </c>
      <c r="D6" s="14"/>
      <c r="E6" s="14" t="s">
        <v>73</v>
      </c>
      <c r="F6" s="14"/>
      <c r="G6" s="14"/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5"/>
      <c r="B9" s="76"/>
      <c r="C9" s="77"/>
      <c r="D9" s="76"/>
      <c r="E9" s="76"/>
      <c r="F9" s="76"/>
      <c r="G9" s="76"/>
      <c r="H9" s="78" t="s">
        <v>43</v>
      </c>
      <c r="I9" s="76" t="s">
        <v>44</v>
      </c>
      <c r="J9" s="79" t="s">
        <v>45</v>
      </c>
      <c r="K9" s="79"/>
    </row>
    <row r="10" spans="1:16">
      <c r="A10" s="80"/>
      <c r="B10" s="81"/>
      <c r="C10" s="82" t="s">
        <v>46</v>
      </c>
      <c r="D10" s="82"/>
      <c r="E10" s="82"/>
      <c r="F10" s="82"/>
      <c r="G10" s="82"/>
      <c r="H10" s="83" t="s">
        <v>47</v>
      </c>
      <c r="I10" s="81" t="s">
        <v>48</v>
      </c>
      <c r="J10" s="83" t="s">
        <v>49</v>
      </c>
      <c r="K10" s="83" t="s">
        <v>50</v>
      </c>
    </row>
    <row r="11" spans="1:16">
      <c r="A11" s="84"/>
      <c r="B11" s="85"/>
      <c r="C11" s="86"/>
      <c r="D11" s="86"/>
      <c r="E11" s="86"/>
      <c r="F11" s="86"/>
      <c r="G11" s="86"/>
      <c r="H11" s="87" t="s">
        <v>51</v>
      </c>
      <c r="I11" s="85" t="s">
        <v>4</v>
      </c>
      <c r="J11" s="88" t="s">
        <v>52</v>
      </c>
      <c r="K11" s="88"/>
    </row>
    <row r="12" spans="1:16">
      <c r="A12" s="80"/>
      <c r="B12" s="81"/>
      <c r="C12" s="89"/>
      <c r="D12" s="89"/>
      <c r="E12" s="89"/>
      <c r="F12" s="89"/>
      <c r="G12" s="89"/>
      <c r="H12" s="90"/>
      <c r="I12" s="90"/>
      <c r="J12" s="90"/>
      <c r="K12" s="90"/>
    </row>
    <row r="13" spans="1:16">
      <c r="A13" s="80" t="s">
        <v>53</v>
      </c>
      <c r="B13" s="91">
        <v>1</v>
      </c>
      <c r="C13" s="89" t="s">
        <v>54</v>
      </c>
      <c r="D13" s="92"/>
      <c r="E13" s="92"/>
      <c r="F13" s="92"/>
      <c r="G13" s="93"/>
      <c r="H13" s="94">
        <f>+'anexo 3 '!L26</f>
        <v>0</v>
      </c>
      <c r="I13" s="94">
        <v>0</v>
      </c>
      <c r="J13" s="94">
        <f>+H13-I13</f>
        <v>0</v>
      </c>
      <c r="K13" s="95" t="s">
        <v>55</v>
      </c>
    </row>
    <row r="14" spans="1:16">
      <c r="A14" s="80" t="s">
        <v>56</v>
      </c>
      <c r="B14" s="91">
        <v>2</v>
      </c>
      <c r="C14" s="96" t="s">
        <v>57</v>
      </c>
      <c r="D14" s="92"/>
      <c r="E14" s="92"/>
      <c r="F14" s="92"/>
      <c r="G14" s="93"/>
      <c r="H14" s="97">
        <f>+SUM('Anexo 2 Bis'!D13:D15)</f>
        <v>20338640.66</v>
      </c>
      <c r="I14" s="97">
        <f>+'Anexo I Programacion Financiera'!I14</f>
        <v>45001142.049999997</v>
      </c>
      <c r="J14" s="97">
        <f>+H14-I14</f>
        <v>-24662501.389999997</v>
      </c>
      <c r="K14" s="95" t="s">
        <v>58</v>
      </c>
    </row>
    <row r="15" spans="1:16" ht="19.5" customHeight="1">
      <c r="A15" s="80" t="s">
        <v>59</v>
      </c>
      <c r="B15" s="91">
        <v>3</v>
      </c>
      <c r="C15" s="96" t="s">
        <v>60</v>
      </c>
      <c r="D15" s="92"/>
      <c r="E15" s="92"/>
      <c r="F15" s="92"/>
      <c r="G15" s="93"/>
      <c r="H15" s="94">
        <f>+H13-H14</f>
        <v>-20338640.66</v>
      </c>
      <c r="I15" s="94">
        <f>+I13-I14</f>
        <v>-45001142.049999997</v>
      </c>
      <c r="J15" s="94">
        <f>+J13-J14</f>
        <v>24662501.389999997</v>
      </c>
      <c r="K15" s="95"/>
    </row>
    <row r="16" spans="1:16">
      <c r="A16" s="80" t="s">
        <v>61</v>
      </c>
      <c r="B16" s="91">
        <v>4</v>
      </c>
      <c r="C16" s="96" t="s">
        <v>62</v>
      </c>
      <c r="D16" s="98"/>
      <c r="E16" s="98"/>
      <c r="F16" s="98"/>
      <c r="G16" s="99"/>
      <c r="H16" s="100">
        <v>0</v>
      </c>
      <c r="I16" s="94">
        <v>0</v>
      </c>
      <c r="J16" s="94">
        <f>+H16-I16</f>
        <v>0</v>
      </c>
      <c r="K16" s="95" t="s">
        <v>55</v>
      </c>
    </row>
    <row r="17" spans="1:12">
      <c r="A17" s="80" t="s">
        <v>63</v>
      </c>
      <c r="B17" s="91">
        <v>5</v>
      </c>
      <c r="C17" s="96" t="s">
        <v>64</v>
      </c>
      <c r="D17" s="92"/>
      <c r="E17" s="92"/>
      <c r="F17" s="92"/>
      <c r="G17" s="93"/>
      <c r="H17" s="97">
        <f>+SUM('Anexo 2 Bis'!D16:D17)</f>
        <v>20458</v>
      </c>
      <c r="I17" s="97">
        <f>+'Anexo I Programacion Financiera'!I17</f>
        <v>39169</v>
      </c>
      <c r="J17" s="97">
        <f>+H17-I17</f>
        <v>-18711</v>
      </c>
      <c r="K17" s="95" t="s">
        <v>58</v>
      </c>
    </row>
    <row r="18" spans="1:12" ht="19.5" customHeight="1">
      <c r="A18" s="80" t="s">
        <v>65</v>
      </c>
      <c r="B18" s="91">
        <v>6</v>
      </c>
      <c r="C18" s="96" t="s">
        <v>66</v>
      </c>
      <c r="D18" s="92"/>
      <c r="E18" s="92"/>
      <c r="F18" s="92"/>
      <c r="G18" s="93"/>
      <c r="H18" s="94">
        <f>+H15+H16-H17</f>
        <v>-20359098.66</v>
      </c>
      <c r="I18" s="94">
        <f>+I15+I16-I17</f>
        <v>-45040311.049999997</v>
      </c>
      <c r="J18" s="94">
        <f>+J15+J16-J17</f>
        <v>24681212.389999997</v>
      </c>
      <c r="K18" s="95"/>
    </row>
    <row r="19" spans="1:12">
      <c r="A19" s="80"/>
      <c r="B19" s="91">
        <v>7</v>
      </c>
      <c r="C19" s="96" t="s">
        <v>121</v>
      </c>
      <c r="D19" s="92"/>
      <c r="E19" s="92"/>
      <c r="F19" s="92"/>
      <c r="G19" s="93"/>
      <c r="H19" s="94">
        <f>+H13+H16</f>
        <v>0</v>
      </c>
      <c r="I19" s="94">
        <f>+I13-I16</f>
        <v>0</v>
      </c>
      <c r="J19" s="94">
        <f>+J13-J16</f>
        <v>0</v>
      </c>
      <c r="K19" s="95"/>
    </row>
    <row r="20" spans="1:12">
      <c r="A20" s="80"/>
      <c r="B20" s="91">
        <v>8</v>
      </c>
      <c r="C20" s="96" t="s">
        <v>122</v>
      </c>
      <c r="D20" s="92"/>
      <c r="E20" s="92"/>
      <c r="F20" s="92"/>
      <c r="G20" s="93"/>
      <c r="H20" s="97">
        <f>+H14+H17</f>
        <v>20359098.66</v>
      </c>
      <c r="I20" s="97">
        <f>+I14+I17</f>
        <v>45040311.049999997</v>
      </c>
      <c r="J20" s="97">
        <f>+J14+J17</f>
        <v>-24681212.389999997</v>
      </c>
      <c r="K20" s="95"/>
    </row>
    <row r="21" spans="1:12" ht="18" customHeight="1">
      <c r="A21" s="80" t="s">
        <v>67</v>
      </c>
      <c r="B21" s="91">
        <v>9</v>
      </c>
      <c r="C21" s="96" t="s">
        <v>68</v>
      </c>
      <c r="D21" s="92"/>
      <c r="E21" s="92"/>
      <c r="F21" s="92"/>
      <c r="G21" s="93"/>
      <c r="H21" s="94">
        <v>0</v>
      </c>
      <c r="I21" s="94">
        <v>0</v>
      </c>
      <c r="J21" s="94">
        <f>+H21-I21</f>
        <v>0</v>
      </c>
      <c r="K21" s="95" t="s">
        <v>55</v>
      </c>
    </row>
    <row r="22" spans="1:12">
      <c r="A22" s="80" t="s">
        <v>69</v>
      </c>
      <c r="B22" s="91">
        <v>10</v>
      </c>
      <c r="C22" s="96" t="s">
        <v>70</v>
      </c>
      <c r="D22" s="92"/>
      <c r="E22" s="92"/>
      <c r="F22" s="92"/>
      <c r="G22" s="93"/>
      <c r="H22" s="94">
        <v>0</v>
      </c>
      <c r="I22" s="94">
        <v>0</v>
      </c>
      <c r="J22" s="94">
        <f>+H22-I22</f>
        <v>0</v>
      </c>
      <c r="K22" s="95" t="s">
        <v>58</v>
      </c>
    </row>
    <row r="23" spans="1:12" ht="19.5" customHeight="1">
      <c r="A23" s="80" t="s">
        <v>71</v>
      </c>
      <c r="B23" s="91">
        <v>11</v>
      </c>
      <c r="C23" s="96" t="s">
        <v>72</v>
      </c>
      <c r="D23" s="92"/>
      <c r="E23" s="92"/>
      <c r="F23" s="92"/>
      <c r="G23" s="93"/>
      <c r="H23" s="97">
        <f>+H18+H21-H22</f>
        <v>-20359098.66</v>
      </c>
      <c r="I23" s="97">
        <f>+I18+I21-I22</f>
        <v>-45040311.049999997</v>
      </c>
      <c r="J23" s="97">
        <f>+J18+J21-J22</f>
        <v>24681212.389999997</v>
      </c>
      <c r="K23" s="95"/>
    </row>
    <row r="24" spans="1:12" ht="18.75" customHeight="1">
      <c r="A24" s="80" t="s">
        <v>73</v>
      </c>
      <c r="B24" s="91">
        <v>12</v>
      </c>
      <c r="C24" s="96" t="s">
        <v>74</v>
      </c>
      <c r="D24" s="92"/>
      <c r="E24" s="92"/>
      <c r="F24" s="92"/>
      <c r="G24" s="93"/>
      <c r="H24" s="94">
        <v>0</v>
      </c>
      <c r="I24" s="94">
        <v>0</v>
      </c>
      <c r="J24" s="94">
        <f>+H24-I24</f>
        <v>0</v>
      </c>
      <c r="K24" s="95"/>
    </row>
    <row r="25" spans="1:12">
      <c r="A25" s="80" t="s">
        <v>75</v>
      </c>
      <c r="B25" s="91">
        <v>13</v>
      </c>
      <c r="C25" s="96" t="s">
        <v>76</v>
      </c>
      <c r="D25" s="92"/>
      <c r="E25" s="92"/>
      <c r="F25" s="92"/>
      <c r="G25" s="93"/>
      <c r="H25" s="94">
        <f>+'Anexo 2 Bis'!D18</f>
        <v>0</v>
      </c>
      <c r="I25" s="94">
        <f>+'Anexo I Programacion Financiera'!H25</f>
        <v>0</v>
      </c>
      <c r="J25" s="94">
        <f>+H25-I25</f>
        <v>0</v>
      </c>
      <c r="K25" s="95" t="s">
        <v>77</v>
      </c>
    </row>
    <row r="26" spans="1:12" ht="18.75" customHeight="1">
      <c r="A26" s="80" t="s">
        <v>78</v>
      </c>
      <c r="B26" s="91">
        <v>14</v>
      </c>
      <c r="C26" s="96" t="s">
        <v>79</v>
      </c>
      <c r="D26" s="92"/>
      <c r="E26" s="92"/>
      <c r="F26" s="92"/>
      <c r="G26" s="93"/>
      <c r="H26" s="94">
        <f>+H24-H25</f>
        <v>0</v>
      </c>
      <c r="I26" s="94">
        <f>+I24-I25</f>
        <v>0</v>
      </c>
      <c r="J26" s="94">
        <f>+J24-J25</f>
        <v>0</v>
      </c>
      <c r="K26" s="95"/>
    </row>
    <row r="27" spans="1:12" s="40" customFormat="1" ht="24.75" customHeight="1">
      <c r="A27" s="101" t="s">
        <v>80</v>
      </c>
      <c r="B27" s="102">
        <v>15</v>
      </c>
      <c r="C27" s="103" t="s">
        <v>81</v>
      </c>
      <c r="D27" s="104"/>
      <c r="E27" s="104"/>
      <c r="F27" s="104"/>
      <c r="G27" s="105"/>
      <c r="H27" s="106">
        <f>+H23+H26</f>
        <v>-20359098.66</v>
      </c>
      <c r="I27" s="106">
        <f>+I23+I26</f>
        <v>-45040311.049999997</v>
      </c>
      <c r="J27" s="106">
        <f>+J23+J26</f>
        <v>24681212.389999997</v>
      </c>
      <c r="K27" s="87"/>
    </row>
    <row r="29" spans="1:12">
      <c r="A29" s="280" t="s">
        <v>181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</row>
    <row r="30" spans="1:12" s="43" customFormat="1" ht="21" customHeight="1">
      <c r="A30" s="41"/>
      <c r="B30" s="41"/>
      <c r="C30" s="42"/>
      <c r="D30" s="276"/>
      <c r="E30" s="276"/>
      <c r="F30" s="276"/>
      <c r="G30" s="276"/>
      <c r="H30" s="277"/>
      <c r="I30" s="277"/>
      <c r="J30" s="276"/>
      <c r="K30" s="277"/>
    </row>
    <row r="31" spans="1:12" s="43" customFormat="1" ht="9" customHeight="1">
      <c r="A31" s="41"/>
      <c r="B31" s="41"/>
      <c r="C31" s="44"/>
      <c r="D31" s="279"/>
      <c r="E31" s="279"/>
      <c r="F31" s="279"/>
      <c r="G31" s="279"/>
      <c r="H31" s="277"/>
      <c r="I31" s="277"/>
      <c r="J31" s="279"/>
      <c r="K31" s="277"/>
    </row>
    <row r="32" spans="1:12" s="43" customFormat="1" ht="9.75" customHeight="1">
      <c r="A32" s="41"/>
      <c r="B32" s="41"/>
      <c r="C32" s="44"/>
      <c r="D32" s="279"/>
      <c r="E32" s="279"/>
      <c r="F32" s="279"/>
      <c r="G32" s="279"/>
      <c r="H32" s="277"/>
      <c r="I32" s="277"/>
      <c r="J32" s="279"/>
      <c r="K32" s="277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18" sqref="J18"/>
    </sheetView>
  </sheetViews>
  <sheetFormatPr baseColWidth="10" defaultColWidth="10" defaultRowHeight="12.75"/>
  <cols>
    <col min="1" max="4" width="10" style="20"/>
    <col min="5" max="5" width="10.75" style="20" customWidth="1"/>
    <col min="6" max="6" width="10" style="20"/>
    <col min="7" max="7" width="10.5" style="20" customWidth="1"/>
    <col min="8" max="16384" width="10" style="20"/>
  </cols>
  <sheetData>
    <row r="1" spans="1:7">
      <c r="A1" s="20" t="s">
        <v>27</v>
      </c>
      <c r="B1" s="20" t="s">
        <v>4</v>
      </c>
      <c r="C1" s="20" t="s">
        <v>28</v>
      </c>
      <c r="D1" s="20" t="s">
        <v>46</v>
      </c>
      <c r="E1" s="20" t="s">
        <v>43</v>
      </c>
      <c r="F1" s="20" t="s">
        <v>82</v>
      </c>
      <c r="G1" s="20" t="s">
        <v>83</v>
      </c>
    </row>
    <row r="2" spans="1:7">
      <c r="A2" s="20">
        <f>+'Anexo 4 '!$B$6</f>
        <v>2014</v>
      </c>
      <c r="B2" s="20" t="e">
        <f>+'Anexo 4 '!$F$6+'Anexo 4 '!$D$6+'Anexo 4 '!$E$6+'Anexo 4 '!$G$6</f>
        <v>#VALUE!</v>
      </c>
      <c r="C2" s="54" t="str">
        <f>+'Anexo 4 '!$K$5</f>
        <v>010102</v>
      </c>
      <c r="D2" s="20">
        <f>+'Anexo 4 '!B13</f>
        <v>1</v>
      </c>
      <c r="E2" s="60">
        <f>+'Anexo 4 '!H13</f>
        <v>0</v>
      </c>
      <c r="F2" s="60">
        <f>+'Anexo 4 '!I13</f>
        <v>0</v>
      </c>
      <c r="G2" s="60">
        <f>+'Anexo 4 '!J13</f>
        <v>0</v>
      </c>
    </row>
    <row r="3" spans="1:7">
      <c r="A3" s="20">
        <f>+'Anexo 4 '!$B$6</f>
        <v>2014</v>
      </c>
      <c r="B3" s="20" t="e">
        <f>+'Anexo 4 '!$F$6+'Anexo 4 '!$D$6+'Anexo 4 '!$E$6+'Anexo 4 '!$G$6</f>
        <v>#VALUE!</v>
      </c>
      <c r="C3" s="54" t="str">
        <f>+'Anexo 4 '!$K$5</f>
        <v>010102</v>
      </c>
      <c r="D3" s="20">
        <f>+'Anexo 4 '!B14</f>
        <v>2</v>
      </c>
      <c r="E3" s="60">
        <f>+'Anexo 4 '!H14</f>
        <v>20338640.66</v>
      </c>
      <c r="F3" s="60">
        <f>+'Anexo 4 '!I14</f>
        <v>45001142.049999997</v>
      </c>
      <c r="G3" s="60">
        <f>+'Anexo 4 '!J14</f>
        <v>-24662501.389999997</v>
      </c>
    </row>
    <row r="4" spans="1:7">
      <c r="A4" s="20">
        <f>+'Anexo 4 '!$B$6</f>
        <v>2014</v>
      </c>
      <c r="B4" s="20" t="e">
        <f>+'Anexo 4 '!$F$6+'Anexo 4 '!$D$6+'Anexo 4 '!$E$6+'Anexo 4 '!$G$6</f>
        <v>#VALUE!</v>
      </c>
      <c r="C4" s="54" t="str">
        <f>+'Anexo 4 '!$K$5</f>
        <v>010102</v>
      </c>
      <c r="D4" s="20">
        <f>+'Anexo 4 '!B15</f>
        <v>3</v>
      </c>
      <c r="E4" s="60">
        <f>+'Anexo 4 '!H15</f>
        <v>-20338640.66</v>
      </c>
      <c r="F4" s="60">
        <f>+'Anexo 4 '!I15</f>
        <v>-45001142.049999997</v>
      </c>
      <c r="G4" s="60">
        <f>+'Anexo 4 '!J15</f>
        <v>24662501.389999997</v>
      </c>
    </row>
    <row r="5" spans="1:7">
      <c r="A5" s="20">
        <f>+'Anexo 4 '!$B$6</f>
        <v>2014</v>
      </c>
      <c r="B5" s="20" t="e">
        <f>+'Anexo 4 '!$F$6+'Anexo 4 '!$D$6+'Anexo 4 '!$E$6+'Anexo 4 '!$G$6</f>
        <v>#VALUE!</v>
      </c>
      <c r="C5" s="54" t="str">
        <f>+'Anexo 4 '!$K$5</f>
        <v>010102</v>
      </c>
      <c r="D5" s="20">
        <f>+'Anexo 4 '!B16</f>
        <v>4</v>
      </c>
      <c r="E5" s="60">
        <f>+'Anexo 4 '!H16</f>
        <v>0</v>
      </c>
      <c r="F5" s="60">
        <f>+'Anexo 4 '!I16</f>
        <v>0</v>
      </c>
      <c r="G5" s="60">
        <f>+'Anexo 4 '!J16</f>
        <v>0</v>
      </c>
    </row>
    <row r="6" spans="1:7">
      <c r="A6" s="20">
        <f>+'Anexo 4 '!$B$6</f>
        <v>2014</v>
      </c>
      <c r="B6" s="20" t="e">
        <f>+'Anexo 4 '!$F$6+'Anexo 4 '!$D$6+'Anexo 4 '!$E$6+'Anexo 4 '!$G$6</f>
        <v>#VALUE!</v>
      </c>
      <c r="C6" s="54" t="str">
        <f>+'Anexo 4 '!$K$5</f>
        <v>010102</v>
      </c>
      <c r="D6" s="20">
        <f>+'Anexo 4 '!B17</f>
        <v>5</v>
      </c>
      <c r="E6" s="60">
        <f>+'Anexo 4 '!H17</f>
        <v>20458</v>
      </c>
      <c r="F6" s="60">
        <f>+'Anexo 4 '!I17</f>
        <v>39169</v>
      </c>
      <c r="G6" s="60">
        <f>+'Anexo 4 '!J17</f>
        <v>-18711</v>
      </c>
    </row>
    <row r="7" spans="1:7">
      <c r="A7" s="20">
        <f>+'Anexo 4 '!$B$6</f>
        <v>2014</v>
      </c>
      <c r="B7" s="20" t="e">
        <f>+'Anexo 4 '!$F$6+'Anexo 4 '!$D$6+'Anexo 4 '!$E$6+'Anexo 4 '!$G$6</f>
        <v>#VALUE!</v>
      </c>
      <c r="C7" s="54" t="str">
        <f>+'Anexo 4 '!$K$5</f>
        <v>010102</v>
      </c>
      <c r="D7" s="20">
        <f>+'Anexo 4 '!B18</f>
        <v>6</v>
      </c>
      <c r="E7" s="60">
        <f>+'Anexo 4 '!H18</f>
        <v>-20359098.66</v>
      </c>
      <c r="F7" s="60">
        <f>+'Anexo 4 '!I18</f>
        <v>-45040311.049999997</v>
      </c>
      <c r="G7" s="60">
        <f>+'Anexo 4 '!J18</f>
        <v>24681212.389999997</v>
      </c>
    </row>
    <row r="8" spans="1:7">
      <c r="A8" s="20">
        <f>+'Anexo 4 '!$B$6</f>
        <v>2014</v>
      </c>
      <c r="B8" s="20" t="e">
        <f>+'Anexo 4 '!$F$6+'Anexo 4 '!$D$6+'Anexo 4 '!$E$6+'Anexo 4 '!$G$6</f>
        <v>#VALUE!</v>
      </c>
      <c r="C8" s="54" t="str">
        <f>+'Anexo 4 '!$K$5</f>
        <v>010102</v>
      </c>
      <c r="D8" s="20">
        <f>+'Anexo 4 '!B19</f>
        <v>7</v>
      </c>
      <c r="E8" s="60">
        <f>+'Anexo 4 '!H19</f>
        <v>0</v>
      </c>
      <c r="F8" s="60">
        <f>+'Anexo 4 '!I19</f>
        <v>0</v>
      </c>
      <c r="G8" s="60">
        <f>+'Anexo 4 '!J19</f>
        <v>0</v>
      </c>
    </row>
    <row r="9" spans="1:7">
      <c r="A9" s="20">
        <f>+'Anexo 4 '!$B$6</f>
        <v>2014</v>
      </c>
      <c r="B9" s="20" t="e">
        <f>+'Anexo 4 '!$F$6+'Anexo 4 '!$D$6+'Anexo 4 '!$E$6+'Anexo 4 '!$G$6</f>
        <v>#VALUE!</v>
      </c>
      <c r="C9" s="54" t="str">
        <f>+'Anexo 4 '!$K$5</f>
        <v>010102</v>
      </c>
      <c r="D9" s="20">
        <f>+'Anexo 4 '!B20</f>
        <v>8</v>
      </c>
      <c r="E9" s="60">
        <f>+'Anexo 4 '!H20</f>
        <v>20359098.66</v>
      </c>
      <c r="F9" s="60">
        <f>+'Anexo 4 '!I20</f>
        <v>45040311.049999997</v>
      </c>
      <c r="G9" s="60">
        <f>+'Anexo 4 '!J20</f>
        <v>-24681212.389999997</v>
      </c>
    </row>
    <row r="10" spans="1:7">
      <c r="A10" s="20">
        <f>+'Anexo 4 '!$B$6</f>
        <v>2014</v>
      </c>
      <c r="B10" s="20" t="e">
        <f>+'Anexo 4 '!$F$6+'Anexo 4 '!$D$6+'Anexo 4 '!$E$6+'Anexo 4 '!$G$6</f>
        <v>#VALUE!</v>
      </c>
      <c r="C10" s="54" t="str">
        <f>+'Anexo 4 '!$K$5</f>
        <v>010102</v>
      </c>
      <c r="D10" s="20">
        <f>+'Anexo 4 '!B21</f>
        <v>9</v>
      </c>
      <c r="E10" s="60">
        <f>+'Anexo 4 '!H21</f>
        <v>0</v>
      </c>
      <c r="F10" s="60">
        <f>+'Anexo 4 '!I21</f>
        <v>0</v>
      </c>
      <c r="G10" s="60">
        <f>+'Anexo 4 '!J21</f>
        <v>0</v>
      </c>
    </row>
    <row r="11" spans="1:7">
      <c r="A11" s="20">
        <f>+'Anexo 4 '!$B$6</f>
        <v>2014</v>
      </c>
      <c r="B11" s="20" t="e">
        <f>+'Anexo 4 '!$F$6+'Anexo 4 '!$D$6+'Anexo 4 '!$E$6+'Anexo 4 '!$G$6</f>
        <v>#VALUE!</v>
      </c>
      <c r="C11" s="54" t="str">
        <f>+'Anexo 4 '!$K$5</f>
        <v>010102</v>
      </c>
      <c r="D11" s="20">
        <f>+'Anexo 4 '!B22</f>
        <v>10</v>
      </c>
      <c r="E11" s="60">
        <f>+'Anexo 4 '!H22</f>
        <v>0</v>
      </c>
      <c r="F11" s="60">
        <f>+'Anexo 4 '!I22</f>
        <v>0</v>
      </c>
      <c r="G11" s="60">
        <f>+'Anexo 4 '!J22</f>
        <v>0</v>
      </c>
    </row>
    <row r="12" spans="1:7">
      <c r="A12" s="20">
        <f>+'Anexo 4 '!$B$6</f>
        <v>2014</v>
      </c>
      <c r="B12" s="20" t="e">
        <f>+'Anexo 4 '!$F$6+'Anexo 4 '!$D$6+'Anexo 4 '!$E$6+'Anexo 4 '!$G$6</f>
        <v>#VALUE!</v>
      </c>
      <c r="C12" s="54" t="str">
        <f>+'Anexo 4 '!$K$5</f>
        <v>010102</v>
      </c>
      <c r="D12" s="20">
        <f>+'Anexo 4 '!B23</f>
        <v>11</v>
      </c>
      <c r="E12" s="60">
        <f>+'Anexo 4 '!H23</f>
        <v>-20359098.66</v>
      </c>
      <c r="F12" s="60">
        <f>+'Anexo 4 '!I23</f>
        <v>-45040311.049999997</v>
      </c>
      <c r="G12" s="60">
        <f>+'Anexo 4 '!J23</f>
        <v>24681212.389999997</v>
      </c>
    </row>
    <row r="13" spans="1:7">
      <c r="A13" s="20">
        <f>+'Anexo 4 '!$B$6</f>
        <v>2014</v>
      </c>
      <c r="B13" s="20" t="e">
        <f>+'Anexo 4 '!$F$6+'Anexo 4 '!$D$6+'Anexo 4 '!$E$6+'Anexo 4 '!$G$6</f>
        <v>#VALUE!</v>
      </c>
      <c r="C13" s="54" t="str">
        <f>+'Anexo 4 '!$K$5</f>
        <v>010102</v>
      </c>
      <c r="D13" s="20">
        <f>+'Anexo 4 '!B24</f>
        <v>12</v>
      </c>
      <c r="E13" s="60">
        <f>+'Anexo 4 '!H24</f>
        <v>0</v>
      </c>
      <c r="F13" s="60">
        <f>+'Anexo 4 '!I24</f>
        <v>0</v>
      </c>
      <c r="G13" s="60">
        <f>+'Anexo 4 '!J24</f>
        <v>0</v>
      </c>
    </row>
    <row r="14" spans="1:7">
      <c r="A14" s="20">
        <f>+'Anexo 4 '!$B$6</f>
        <v>2014</v>
      </c>
      <c r="B14" s="20" t="e">
        <f>+'Anexo 4 '!$F$6+'Anexo 4 '!$D$6+'Anexo 4 '!$E$6+'Anexo 4 '!$G$6</f>
        <v>#VALUE!</v>
      </c>
      <c r="C14" s="54" t="str">
        <f>+'Anexo 4 '!$K$5</f>
        <v>010102</v>
      </c>
      <c r="D14" s="20">
        <f>+'Anexo 4 '!B25</f>
        <v>13</v>
      </c>
      <c r="E14" s="60">
        <f>+'Anexo 4 '!H25</f>
        <v>0</v>
      </c>
      <c r="F14" s="60">
        <f>+'Anexo 4 '!I25</f>
        <v>0</v>
      </c>
      <c r="G14" s="60">
        <f>+'Anexo 4 '!J25</f>
        <v>0</v>
      </c>
    </row>
    <row r="15" spans="1:7">
      <c r="A15" s="20">
        <f>+'Anexo 4 '!$B$6</f>
        <v>2014</v>
      </c>
      <c r="B15" s="20" t="e">
        <f>+'Anexo 4 '!$F$6+'Anexo 4 '!$D$6+'Anexo 4 '!$E$6+'Anexo 4 '!$G$6</f>
        <v>#VALUE!</v>
      </c>
      <c r="C15" s="54" t="str">
        <f>+'Anexo 4 '!$K$5</f>
        <v>010102</v>
      </c>
      <c r="D15" s="20">
        <f>+'Anexo 4 '!B26</f>
        <v>14</v>
      </c>
      <c r="E15" s="60">
        <f>+'Anexo 4 '!H26</f>
        <v>0</v>
      </c>
      <c r="F15" s="60">
        <f>+'Anexo 4 '!I26</f>
        <v>0</v>
      </c>
      <c r="G15" s="60">
        <f>+'Anexo 4 '!J26</f>
        <v>0</v>
      </c>
    </row>
    <row r="16" spans="1:7">
      <c r="A16" s="20">
        <f>+'Anexo 4 '!$B$6</f>
        <v>2014</v>
      </c>
      <c r="B16" s="20" t="e">
        <f>+'Anexo 4 '!$F$6+'Anexo 4 '!$D$6+'Anexo 4 '!$E$6+'Anexo 4 '!$G$6</f>
        <v>#VALUE!</v>
      </c>
      <c r="C16" s="54" t="str">
        <f>+'Anexo 4 '!$K$5</f>
        <v>010102</v>
      </c>
      <c r="D16" s="20">
        <f>+'Anexo 4 '!B27</f>
        <v>15</v>
      </c>
      <c r="E16" s="60">
        <f>+'Anexo 4 '!H27</f>
        <v>-20359098.66</v>
      </c>
      <c r="F16" s="60">
        <f>+'Anexo 4 '!I27</f>
        <v>-45040311.049999997</v>
      </c>
      <c r="G16" s="60">
        <f>+'Anexo 4 '!J27</f>
        <v>24681212.389999997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8"/>
  <sheetViews>
    <sheetView topLeftCell="A4" workbookViewId="0">
      <selection activeCell="B20" sqref="B20"/>
    </sheetView>
  </sheetViews>
  <sheetFormatPr baseColWidth="10" defaultRowHeight="12.75"/>
  <cols>
    <col min="1" max="1" width="5.25" customWidth="1"/>
    <col min="8" max="10" width="3.125" customWidth="1"/>
    <col min="11" max="11" width="5.625" customWidth="1"/>
    <col min="12" max="12" width="3.25" hidden="1" customWidth="1"/>
  </cols>
  <sheetData>
    <row r="1" spans="2:15">
      <c r="B1" s="118"/>
      <c r="C1" s="113"/>
      <c r="D1" s="113"/>
      <c r="E1" s="113"/>
      <c r="F1" s="113"/>
      <c r="G1" s="113"/>
      <c r="H1" s="113"/>
      <c r="I1" s="113"/>
      <c r="J1" s="113"/>
      <c r="K1" s="114"/>
    </row>
    <row r="2" spans="2:15">
      <c r="B2" s="267"/>
      <c r="C2" s="112"/>
      <c r="D2" s="112"/>
      <c r="E2" s="112"/>
      <c r="F2" s="112"/>
      <c r="G2" s="112"/>
      <c r="H2" s="112"/>
      <c r="I2" s="112"/>
      <c r="J2" s="112"/>
      <c r="K2" s="115"/>
    </row>
    <row r="3" spans="2:15">
      <c r="B3" s="267"/>
      <c r="C3" s="268"/>
      <c r="D3" s="268" t="s">
        <v>169</v>
      </c>
      <c r="E3" s="268"/>
      <c r="F3" s="268"/>
      <c r="G3" s="112"/>
      <c r="H3" s="112"/>
      <c r="I3" s="112"/>
      <c r="J3" s="112"/>
      <c r="K3" s="115"/>
    </row>
    <row r="4" spans="2:15">
      <c r="B4" s="267"/>
      <c r="C4" s="268"/>
      <c r="D4" s="268"/>
      <c r="E4" s="268"/>
      <c r="F4" s="268"/>
      <c r="G4" s="112"/>
      <c r="H4" s="112"/>
      <c r="I4" s="112"/>
      <c r="J4" s="112"/>
      <c r="K4" s="115"/>
    </row>
    <row r="5" spans="2:15">
      <c r="B5" s="267"/>
      <c r="C5" s="268"/>
      <c r="D5" s="268" t="s">
        <v>172</v>
      </c>
      <c r="E5" s="268"/>
      <c r="F5" s="268"/>
      <c r="G5" s="112"/>
      <c r="H5" s="112"/>
      <c r="I5" s="112"/>
      <c r="J5" s="112"/>
      <c r="K5" s="115"/>
    </row>
    <row r="6" spans="2:15" ht="13.5" thickBot="1">
      <c r="B6" s="267"/>
      <c r="C6" s="112"/>
      <c r="D6" s="112"/>
      <c r="E6" s="112"/>
      <c r="F6" s="112"/>
      <c r="G6" s="112"/>
      <c r="H6" s="112"/>
      <c r="I6" s="112"/>
      <c r="J6" s="112"/>
      <c r="K6" s="115"/>
    </row>
    <row r="7" spans="2:15">
      <c r="B7" s="118"/>
      <c r="C7" s="113"/>
      <c r="D7" s="113"/>
      <c r="E7" s="113"/>
      <c r="F7" s="113"/>
      <c r="G7" s="113"/>
      <c r="H7" s="113"/>
      <c r="I7" s="113"/>
      <c r="J7" s="113"/>
      <c r="K7" s="114"/>
      <c r="L7" s="114"/>
    </row>
    <row r="8" spans="2:15">
      <c r="B8" s="119" t="s">
        <v>168</v>
      </c>
      <c r="C8" s="120"/>
      <c r="D8" s="120"/>
      <c r="E8" s="120"/>
      <c r="F8" s="120"/>
      <c r="G8" s="120"/>
      <c r="H8" s="120"/>
      <c r="I8" s="120"/>
      <c r="J8" s="120"/>
      <c r="K8" s="169"/>
      <c r="L8" s="115"/>
    </row>
    <row r="9" spans="2:15">
      <c r="B9" s="119"/>
      <c r="C9" s="120"/>
      <c r="D9" s="120"/>
      <c r="E9" s="120"/>
      <c r="F9" s="120"/>
      <c r="G9" s="120"/>
      <c r="H9" s="120"/>
      <c r="I9" s="120"/>
      <c r="J9" s="120"/>
      <c r="K9" s="169"/>
      <c r="L9" s="115"/>
    </row>
    <row r="10" spans="2:15">
      <c r="B10" s="125" t="s">
        <v>40</v>
      </c>
      <c r="C10" s="10"/>
      <c r="D10" s="10" t="s">
        <v>162</v>
      </c>
      <c r="E10" s="120"/>
      <c r="F10" s="120"/>
      <c r="G10" s="120"/>
      <c r="H10" s="120"/>
      <c r="I10" s="120"/>
      <c r="J10" s="120"/>
      <c r="K10" s="169"/>
      <c r="L10" s="115"/>
    </row>
    <row r="11" spans="2:15">
      <c r="B11" s="119"/>
      <c r="C11" s="120"/>
      <c r="D11" s="120"/>
      <c r="E11" s="120"/>
      <c r="F11" s="120"/>
      <c r="G11" s="120"/>
      <c r="H11" s="121">
        <v>1</v>
      </c>
      <c r="I11" s="121">
        <v>2</v>
      </c>
      <c r="J11" s="121">
        <v>3</v>
      </c>
      <c r="K11" s="170">
        <v>4</v>
      </c>
      <c r="L11" s="115"/>
    </row>
    <row r="12" spans="2:15">
      <c r="B12" s="119" t="s">
        <v>177</v>
      </c>
      <c r="C12" s="120"/>
      <c r="D12" s="120"/>
      <c r="E12" s="120"/>
      <c r="F12" s="120"/>
      <c r="G12" s="120" t="s">
        <v>42</v>
      </c>
      <c r="H12" s="117"/>
      <c r="I12" s="269" t="s">
        <v>73</v>
      </c>
      <c r="J12" s="117"/>
      <c r="K12" s="261"/>
      <c r="L12" s="115"/>
    </row>
    <row r="13" spans="2:15" ht="13.5" thickBot="1">
      <c r="B13" s="122"/>
      <c r="C13" s="123"/>
      <c r="D13" s="123"/>
      <c r="E13" s="123"/>
      <c r="F13" s="123"/>
      <c r="G13" s="123"/>
      <c r="H13" s="123"/>
      <c r="I13" s="123"/>
      <c r="J13" s="123"/>
      <c r="K13" s="171"/>
      <c r="L13" s="116"/>
    </row>
    <row r="14" spans="2:15">
      <c r="B14" s="215"/>
      <c r="C14" s="256"/>
      <c r="D14" s="256"/>
      <c r="E14" s="256"/>
      <c r="F14" s="256"/>
      <c r="G14" s="256"/>
      <c r="H14" s="256"/>
      <c r="I14" s="256"/>
      <c r="J14" s="256"/>
      <c r="K14" s="262"/>
      <c r="L14" s="126"/>
    </row>
    <row r="15" spans="2:15">
      <c r="B15" s="218" t="s">
        <v>176</v>
      </c>
      <c r="C15" s="224"/>
      <c r="D15" s="220"/>
      <c r="E15" s="224"/>
      <c r="F15" s="224"/>
      <c r="G15" s="224"/>
      <c r="H15" s="224"/>
      <c r="I15" s="224"/>
      <c r="J15" s="224"/>
      <c r="K15" s="221"/>
      <c r="L15" s="257"/>
      <c r="M15" s="112"/>
      <c r="N15" s="112"/>
      <c r="O15" s="112"/>
    </row>
    <row r="16" spans="2:15">
      <c r="B16" s="218"/>
      <c r="C16" s="224"/>
      <c r="D16" s="220"/>
      <c r="E16" s="224"/>
      <c r="F16" s="224"/>
      <c r="G16" s="224"/>
      <c r="H16" s="224"/>
      <c r="I16" s="224"/>
      <c r="J16" s="224"/>
      <c r="K16" s="221"/>
      <c r="L16" s="257"/>
      <c r="M16" s="112"/>
      <c r="N16" s="112"/>
      <c r="O16" s="112"/>
    </row>
    <row r="17" spans="2:15">
      <c r="B17" s="222" t="s">
        <v>185</v>
      </c>
      <c r="C17" s="224"/>
      <c r="D17" s="223"/>
      <c r="E17" s="220"/>
      <c r="F17" s="220"/>
      <c r="G17" s="220"/>
      <c r="H17" s="220"/>
      <c r="I17" s="220"/>
      <c r="J17" s="224"/>
      <c r="K17" s="221"/>
      <c r="L17" s="257"/>
      <c r="M17" s="112"/>
      <c r="N17" s="112"/>
      <c r="O17" s="112"/>
    </row>
    <row r="18" spans="2:15">
      <c r="B18" s="218" t="s">
        <v>186</v>
      </c>
      <c r="C18" s="225"/>
      <c r="D18" s="226"/>
      <c r="E18" s="227"/>
      <c r="F18" s="227"/>
      <c r="G18" s="227"/>
      <c r="H18" s="227"/>
      <c r="I18" s="227"/>
      <c r="J18" s="227"/>
      <c r="K18" s="263"/>
      <c r="L18" s="258"/>
      <c r="M18" s="112"/>
      <c r="N18" s="112"/>
      <c r="O18" s="112"/>
    </row>
    <row r="19" spans="2:15">
      <c r="B19" s="362" t="s">
        <v>187</v>
      </c>
      <c r="C19" s="363"/>
      <c r="D19" s="363"/>
      <c r="E19" s="363"/>
      <c r="F19" s="363"/>
      <c r="G19" s="363"/>
      <c r="H19" s="363"/>
      <c r="I19" s="363"/>
      <c r="J19" s="363"/>
      <c r="K19" s="364"/>
      <c r="L19" s="258"/>
      <c r="M19" s="112"/>
      <c r="N19" s="112"/>
      <c r="O19" s="112"/>
    </row>
    <row r="20" spans="2:15">
      <c r="B20" s="218"/>
      <c r="C20" s="224"/>
      <c r="D20" s="226"/>
      <c r="E20" s="227"/>
      <c r="F20" s="227"/>
      <c r="G20" s="227"/>
      <c r="H20" s="227"/>
      <c r="I20" s="227"/>
      <c r="J20" s="227"/>
      <c r="K20" s="263"/>
      <c r="L20" s="258"/>
      <c r="M20" s="112"/>
      <c r="N20" s="112"/>
      <c r="O20" s="112"/>
    </row>
    <row r="21" spans="2:15">
      <c r="B21" s="218" t="s">
        <v>182</v>
      </c>
      <c r="C21" s="259"/>
      <c r="D21" s="259"/>
      <c r="E21" s="259"/>
      <c r="F21" s="259"/>
      <c r="G21" s="259"/>
      <c r="H21" s="259"/>
      <c r="I21" s="259"/>
      <c r="J21" s="259"/>
      <c r="K21" s="264"/>
      <c r="L21" s="260"/>
    </row>
    <row r="22" spans="2:15">
      <c r="B22" s="265"/>
      <c r="C22" s="259"/>
      <c r="D22" s="259"/>
      <c r="E22" s="259"/>
      <c r="F22" s="259"/>
      <c r="G22" s="259"/>
      <c r="H22" s="259"/>
      <c r="I22" s="259"/>
      <c r="J22" s="259"/>
      <c r="K22" s="264"/>
      <c r="L22" s="260"/>
    </row>
    <row r="23" spans="2:15">
      <c r="B23" s="265"/>
      <c r="C23" s="259"/>
      <c r="D23" s="259"/>
      <c r="E23" s="259"/>
      <c r="F23" s="259"/>
      <c r="G23" s="259"/>
      <c r="H23" s="259"/>
      <c r="I23" s="259"/>
      <c r="J23" s="259"/>
      <c r="K23" s="264"/>
      <c r="L23" s="260"/>
    </row>
    <row r="24" spans="2:15">
      <c r="B24" s="265"/>
      <c r="C24" s="259"/>
      <c r="D24" s="259"/>
      <c r="E24" s="259"/>
      <c r="F24" s="259"/>
      <c r="G24" s="259"/>
      <c r="H24" s="259"/>
      <c r="I24" s="259"/>
      <c r="J24" s="259"/>
      <c r="K24" s="264"/>
      <c r="L24" s="260"/>
    </row>
    <row r="25" spans="2:15" ht="13.5" thickBot="1">
      <c r="B25" s="231"/>
      <c r="C25" s="232"/>
      <c r="D25" s="232"/>
      <c r="E25" s="232"/>
      <c r="F25" s="232"/>
      <c r="G25" s="232"/>
      <c r="H25" s="232"/>
      <c r="I25" s="232"/>
      <c r="J25" s="232"/>
      <c r="K25" s="266"/>
      <c r="L25" s="260"/>
    </row>
    <row r="26" spans="2: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260"/>
    </row>
    <row r="27" spans="2:1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260"/>
    </row>
    <row r="28" spans="2:15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260"/>
    </row>
    <row r="29" spans="2:1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260"/>
    </row>
    <row r="30" spans="2:1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260"/>
    </row>
    <row r="31" spans="2:15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260"/>
    </row>
    <row r="32" spans="2:15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260"/>
    </row>
    <row r="33" spans="2:1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260"/>
    </row>
    <row r="34" spans="2:1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260"/>
    </row>
    <row r="35" spans="2:1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260"/>
    </row>
    <row r="36" spans="2:1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260"/>
    </row>
    <row r="37" spans="2:1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260"/>
    </row>
    <row r="38" spans="2:1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260"/>
    </row>
    <row r="39" spans="2:12"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2:12"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2:12"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2:12"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2:12"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2:12">
      <c r="B44" s="112"/>
      <c r="C44" s="112"/>
      <c r="D44" s="112"/>
      <c r="E44" s="112"/>
      <c r="F44" s="112"/>
      <c r="G44" s="112"/>
      <c r="H44" s="112"/>
      <c r="I44" s="112"/>
      <c r="J44" s="112"/>
      <c r="K44" s="112"/>
    </row>
    <row r="45" spans="2:12">
      <c r="B45" s="112"/>
      <c r="C45" s="112"/>
      <c r="D45" s="112"/>
      <c r="E45" s="112"/>
      <c r="F45" s="112"/>
      <c r="G45" s="112"/>
      <c r="H45" s="112"/>
      <c r="I45" s="112"/>
      <c r="J45" s="112"/>
      <c r="K45" s="112"/>
    </row>
    <row r="46" spans="2:12"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2:12"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2:12">
      <c r="B48" s="112"/>
      <c r="C48" s="112"/>
      <c r="D48" s="112"/>
      <c r="E48" s="112"/>
      <c r="F48" s="112"/>
      <c r="G48" s="112"/>
      <c r="H48" s="112"/>
      <c r="I48" s="112"/>
      <c r="J48" s="112"/>
      <c r="K48" s="112"/>
    </row>
  </sheetData>
  <mergeCells count="1">
    <mergeCell ref="B19:K19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O42"/>
  <sheetViews>
    <sheetView tabSelected="1" workbookViewId="0">
      <selection activeCell="B18" sqref="B18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3" spans="2:15">
      <c r="C3" s="124"/>
      <c r="D3" s="124" t="s">
        <v>169</v>
      </c>
      <c r="E3" s="124"/>
      <c r="F3" s="124"/>
    </row>
    <row r="4" spans="2:15">
      <c r="C4" s="124"/>
      <c r="D4" s="124"/>
      <c r="E4" s="124"/>
      <c r="F4" s="124"/>
    </row>
    <row r="5" spans="2:15">
      <c r="C5" s="124"/>
      <c r="D5" s="124" t="s">
        <v>171</v>
      </c>
      <c r="E5" s="124"/>
      <c r="F5" s="124"/>
    </row>
    <row r="6" spans="2:15" ht="13.5" thickBot="1"/>
    <row r="7" spans="2:15">
      <c r="B7" s="118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5">
      <c r="B8" s="119" t="s">
        <v>168</v>
      </c>
      <c r="C8" s="120"/>
      <c r="D8" s="120"/>
      <c r="E8" s="120"/>
      <c r="F8" s="120"/>
      <c r="G8" s="120"/>
      <c r="H8" s="120"/>
      <c r="I8" s="120"/>
      <c r="J8" s="120"/>
      <c r="K8" s="120"/>
      <c r="L8" s="115"/>
    </row>
    <row r="9" spans="2:15">
      <c r="B9" s="119"/>
      <c r="C9" s="120"/>
      <c r="D9" s="120"/>
      <c r="E9" s="120"/>
      <c r="F9" s="120"/>
      <c r="G9" s="120"/>
      <c r="H9" s="120"/>
      <c r="I9" s="120"/>
      <c r="J9" s="120"/>
      <c r="K9" s="120"/>
      <c r="L9" s="115"/>
    </row>
    <row r="10" spans="2:15">
      <c r="B10" s="125" t="s">
        <v>40</v>
      </c>
      <c r="C10" s="10"/>
      <c r="D10" s="10" t="s">
        <v>162</v>
      </c>
      <c r="E10" s="120"/>
      <c r="F10" s="120"/>
      <c r="G10" s="120"/>
      <c r="H10" s="120"/>
      <c r="I10" s="120"/>
      <c r="J10" s="120"/>
      <c r="K10" s="120"/>
      <c r="L10" s="115"/>
    </row>
    <row r="11" spans="2:15">
      <c r="B11" s="119"/>
      <c r="C11" s="120"/>
      <c r="D11" s="120"/>
      <c r="E11" s="120"/>
      <c r="F11" s="120"/>
      <c r="G11" s="120"/>
      <c r="H11" s="121">
        <v>1</v>
      </c>
      <c r="I11" s="121">
        <v>2</v>
      </c>
      <c r="J11" s="121">
        <v>3</v>
      </c>
      <c r="K11" s="121">
        <v>4</v>
      </c>
      <c r="L11" s="115"/>
    </row>
    <row r="12" spans="2:15">
      <c r="B12" s="119" t="s">
        <v>177</v>
      </c>
      <c r="C12" s="120"/>
      <c r="D12" s="120"/>
      <c r="E12" s="120"/>
      <c r="F12" s="120"/>
      <c r="G12" s="120" t="s">
        <v>42</v>
      </c>
      <c r="H12" s="117"/>
      <c r="I12" s="269" t="s">
        <v>73</v>
      </c>
      <c r="J12" s="117"/>
      <c r="K12" s="117"/>
      <c r="L12" s="115"/>
    </row>
    <row r="13" spans="2:15" ht="13.5" thickBo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16"/>
    </row>
    <row r="14" spans="2:15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7"/>
    </row>
    <row r="15" spans="2:15">
      <c r="B15" s="218" t="s">
        <v>174</v>
      </c>
      <c r="C15" s="219"/>
      <c r="D15" s="220"/>
      <c r="E15" s="219"/>
      <c r="F15" s="219"/>
      <c r="G15" s="219"/>
      <c r="H15" s="219"/>
      <c r="I15" s="219"/>
      <c r="J15" s="219"/>
      <c r="K15" s="220"/>
      <c r="L15" s="221"/>
      <c r="M15" s="112"/>
      <c r="N15" s="112"/>
      <c r="O15" s="112"/>
    </row>
    <row r="16" spans="2:15">
      <c r="B16" s="218"/>
      <c r="C16" s="219"/>
      <c r="D16" s="220"/>
      <c r="E16" s="219"/>
      <c r="F16" s="219"/>
      <c r="G16" s="219"/>
      <c r="H16" s="219"/>
      <c r="I16" s="219"/>
      <c r="J16" s="219"/>
      <c r="K16" s="220"/>
      <c r="L16" s="221"/>
      <c r="M16" s="112"/>
      <c r="N16" s="112"/>
      <c r="O16" s="112"/>
    </row>
    <row r="17" spans="2:15">
      <c r="B17" s="218" t="s">
        <v>183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9"/>
      <c r="M17" s="112"/>
      <c r="N17" s="112"/>
      <c r="O17" s="112"/>
    </row>
    <row r="18" spans="2:15">
      <c r="B18" s="230" t="s">
        <v>184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9"/>
      <c r="M18" s="112"/>
      <c r="N18" s="112"/>
      <c r="O18" s="112"/>
    </row>
    <row r="19" spans="2:15">
      <c r="B19" s="218" t="s">
        <v>175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9"/>
    </row>
    <row r="20" spans="2:15">
      <c r="B20" s="230" t="s">
        <v>179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9"/>
    </row>
    <row r="21" spans="2:15">
      <c r="B21" s="230"/>
      <c r="C21" s="228" t="s">
        <v>180</v>
      </c>
      <c r="D21" s="228"/>
      <c r="E21" s="228"/>
      <c r="F21" s="228"/>
      <c r="G21" s="228"/>
      <c r="H21" s="228"/>
      <c r="I21" s="228"/>
      <c r="J21" s="228"/>
      <c r="K21" s="228"/>
      <c r="L21" s="229"/>
    </row>
    <row r="22" spans="2:15">
      <c r="B22" s="230"/>
      <c r="C22" s="228" t="s">
        <v>178</v>
      </c>
      <c r="D22" s="228"/>
      <c r="E22" s="228"/>
      <c r="F22" s="228"/>
      <c r="G22" s="228"/>
      <c r="H22" s="228"/>
      <c r="I22" s="228"/>
      <c r="J22" s="228"/>
      <c r="K22" s="228"/>
      <c r="L22" s="229"/>
    </row>
    <row r="23" spans="2:15">
      <c r="B23" s="230"/>
      <c r="C23" s="228"/>
      <c r="D23" s="228"/>
      <c r="E23" s="228"/>
      <c r="F23" s="228"/>
      <c r="G23" s="228"/>
      <c r="H23" s="228"/>
      <c r="I23" s="228"/>
      <c r="J23" s="228"/>
      <c r="K23" s="228"/>
      <c r="L23" s="229"/>
    </row>
    <row r="24" spans="2:15" ht="13.5" thickBot="1"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3"/>
    </row>
    <row r="25" spans="2:1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2"/>
    </row>
    <row r="26" spans="2: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2"/>
    </row>
    <row r="27" spans="2:1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2"/>
    </row>
    <row r="28" spans="2:15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2"/>
    </row>
    <row r="29" spans="2:1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2"/>
    </row>
    <row r="30" spans="2:1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2"/>
    </row>
    <row r="31" spans="2:15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2"/>
    </row>
    <row r="32" spans="2:15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2"/>
    </row>
    <row r="33" spans="2:1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2"/>
    </row>
    <row r="34" spans="2:1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2"/>
    </row>
    <row r="35" spans="2:1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2"/>
    </row>
    <row r="36" spans="2:1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2:1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2:1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2:1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2:1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2:1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</sheetData>
  <phoneticPr fontId="4" type="noConversion"/>
  <pageMargins left="0" right="0.39370078740157483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topLeftCell="A4" zoomScale="75" workbookViewId="0">
      <selection activeCell="E6" sqref="E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customWidth="1"/>
    <col min="9" max="9" width="5.375" style="127" customWidth="1"/>
    <col min="10" max="10" width="13.625" style="127" customWidth="1"/>
    <col min="11" max="11" width="16.375" style="127" customWidth="1"/>
  </cols>
  <sheetData>
    <row r="1" spans="1:11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</row>
    <row r="2" spans="1:11">
      <c r="A2" s="20"/>
      <c r="B2" s="20"/>
      <c r="C2" s="20"/>
      <c r="D2" s="20"/>
      <c r="E2" s="20"/>
      <c r="F2" s="20"/>
      <c r="G2" s="20"/>
      <c r="H2" s="20"/>
      <c r="I2" s="142"/>
      <c r="J2" s="142"/>
      <c r="K2" s="142"/>
    </row>
    <row r="3" spans="1:11">
      <c r="A3" s="272" t="s">
        <v>160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</row>
    <row r="4" spans="1:11">
      <c r="A4" s="20"/>
      <c r="B4" s="20"/>
      <c r="C4" s="22"/>
      <c r="D4" s="20"/>
      <c r="E4" s="20"/>
      <c r="F4" s="20"/>
      <c r="G4" s="20"/>
      <c r="H4" s="20"/>
      <c r="I4" s="142"/>
      <c r="J4" s="142"/>
      <c r="K4" s="142"/>
    </row>
    <row r="5" spans="1:11">
      <c r="A5" s="53" t="s">
        <v>161</v>
      </c>
      <c r="B5" s="23"/>
      <c r="C5" s="24"/>
      <c r="D5" s="24"/>
      <c r="E5" s="24"/>
      <c r="F5" s="24"/>
      <c r="G5" s="24"/>
      <c r="H5" s="24"/>
      <c r="I5" s="33"/>
      <c r="J5" s="160" t="s">
        <v>40</v>
      </c>
      <c r="K5" s="143" t="s">
        <v>162</v>
      </c>
    </row>
    <row r="6" spans="1:11">
      <c r="A6" s="53" t="s">
        <v>173</v>
      </c>
      <c r="B6" s="11">
        <v>2014</v>
      </c>
      <c r="C6" s="12" t="s">
        <v>42</v>
      </c>
      <c r="D6" s="13"/>
      <c r="E6" s="14" t="s">
        <v>73</v>
      </c>
      <c r="F6" s="14"/>
      <c r="G6" s="14"/>
      <c r="H6" s="9"/>
      <c r="I6" s="33"/>
      <c r="J6" s="33"/>
      <c r="K6" s="33"/>
    </row>
    <row r="7" spans="1:11" ht="13.5" thickBot="1"/>
    <row r="8" spans="1:11">
      <c r="A8" s="5"/>
      <c r="B8" s="316" t="s">
        <v>46</v>
      </c>
      <c r="C8" s="350"/>
      <c r="D8" s="350"/>
      <c r="E8" s="350"/>
      <c r="F8" s="350"/>
      <c r="G8" s="351"/>
      <c r="H8" s="50" t="s">
        <v>134</v>
      </c>
      <c r="I8" s="353" t="s">
        <v>136</v>
      </c>
      <c r="J8" s="354"/>
      <c r="K8" s="161" t="s">
        <v>140</v>
      </c>
    </row>
    <row r="9" spans="1:11">
      <c r="A9" s="5"/>
      <c r="B9" s="332"/>
      <c r="C9" s="333"/>
      <c r="D9" s="333"/>
      <c r="E9" s="333"/>
      <c r="F9" s="333"/>
      <c r="G9" s="334"/>
      <c r="H9" s="47" t="s">
        <v>135</v>
      </c>
      <c r="I9" s="355" t="s">
        <v>137</v>
      </c>
      <c r="J9" s="356"/>
      <c r="K9" s="162" t="s">
        <v>141</v>
      </c>
    </row>
    <row r="10" spans="1:11" ht="13.5" thickBot="1">
      <c r="A10" s="5"/>
      <c r="B10" s="344"/>
      <c r="C10" s="345"/>
      <c r="D10" s="345"/>
      <c r="E10" s="345"/>
      <c r="F10" s="345"/>
      <c r="G10" s="346"/>
      <c r="H10" s="48" t="s">
        <v>139</v>
      </c>
      <c r="I10" s="357" t="s">
        <v>138</v>
      </c>
      <c r="J10" s="358"/>
      <c r="K10" s="163" t="s">
        <v>139</v>
      </c>
    </row>
    <row r="11" spans="1:11">
      <c r="A11" s="107">
        <v>1</v>
      </c>
      <c r="B11" s="349" t="s">
        <v>142</v>
      </c>
      <c r="C11" s="350"/>
      <c r="D11" s="350"/>
      <c r="E11" s="350"/>
      <c r="F11" s="350"/>
      <c r="G11" s="351"/>
      <c r="H11" s="108">
        <f>+SUM(H12:H17)</f>
        <v>5334365.78</v>
      </c>
      <c r="I11" s="359">
        <f>+SUM(I12:J17)</f>
        <v>-4026264.5500000007</v>
      </c>
      <c r="J11" s="359"/>
      <c r="K11" s="164">
        <f>+SUM(K12:K17)</f>
        <v>1308101.2299999995</v>
      </c>
    </row>
    <row r="12" spans="1:11">
      <c r="A12" s="107">
        <v>2</v>
      </c>
      <c r="B12" s="348" t="s">
        <v>143</v>
      </c>
      <c r="C12" s="333"/>
      <c r="D12" s="333"/>
      <c r="E12" s="333"/>
      <c r="F12" s="333"/>
      <c r="G12" s="334"/>
      <c r="H12" s="109">
        <v>5334365.78</v>
      </c>
      <c r="I12" s="352">
        <f>+'Anexo 2 Bis'!K13</f>
        <v>-4030835.6199999992</v>
      </c>
      <c r="J12" s="352"/>
      <c r="K12" s="139">
        <f t="shared" ref="K12:K17" si="0">+H12+I12</f>
        <v>1303530.1600000011</v>
      </c>
    </row>
    <row r="13" spans="1:11">
      <c r="A13" s="107">
        <v>3</v>
      </c>
      <c r="B13" s="348" t="s">
        <v>144</v>
      </c>
      <c r="C13" s="333"/>
      <c r="D13" s="333"/>
      <c r="E13" s="333"/>
      <c r="F13" s="333"/>
      <c r="G13" s="334"/>
      <c r="H13" s="109">
        <v>0</v>
      </c>
      <c r="I13" s="352">
        <f>+'Anexo 2 Bis'!K15</f>
        <v>4571.0699999984354</v>
      </c>
      <c r="J13" s="352"/>
      <c r="K13" s="139">
        <f t="shared" si="0"/>
        <v>4571.0699999984354</v>
      </c>
    </row>
    <row r="14" spans="1:11">
      <c r="A14" s="107">
        <v>4</v>
      </c>
      <c r="B14" s="348" t="s">
        <v>145</v>
      </c>
      <c r="C14" s="333"/>
      <c r="D14" s="333"/>
      <c r="E14" s="333"/>
      <c r="F14" s="333"/>
      <c r="G14" s="334"/>
      <c r="H14" s="109">
        <v>0</v>
      </c>
      <c r="I14" s="352">
        <v>0</v>
      </c>
      <c r="J14" s="352"/>
      <c r="K14" s="139">
        <f t="shared" si="0"/>
        <v>0</v>
      </c>
    </row>
    <row r="15" spans="1:11">
      <c r="A15" s="107">
        <v>5</v>
      </c>
      <c r="B15" s="348" t="s">
        <v>146</v>
      </c>
      <c r="C15" s="333"/>
      <c r="D15" s="333"/>
      <c r="E15" s="333"/>
      <c r="F15" s="333"/>
      <c r="G15" s="334"/>
      <c r="H15" s="109">
        <v>0</v>
      </c>
      <c r="I15" s="352">
        <f>+'Anexo 2 Bis'!J16+'Anexo 2 Bis'!K16</f>
        <v>0</v>
      </c>
      <c r="J15" s="352"/>
      <c r="K15" s="139">
        <f t="shared" si="0"/>
        <v>0</v>
      </c>
    </row>
    <row r="16" spans="1:11">
      <c r="A16" s="107">
        <v>6</v>
      </c>
      <c r="B16" s="348" t="s">
        <v>147</v>
      </c>
      <c r="C16" s="333"/>
      <c r="D16" s="333"/>
      <c r="E16" s="333"/>
      <c r="F16" s="333"/>
      <c r="G16" s="334"/>
      <c r="H16" s="109">
        <v>0</v>
      </c>
      <c r="I16" s="352">
        <f>+'Anexo 2 Bis'!J17+'Anexo 2 Bis'!K17</f>
        <v>0</v>
      </c>
      <c r="J16" s="352"/>
      <c r="K16" s="139">
        <f t="shared" si="0"/>
        <v>0</v>
      </c>
    </row>
    <row r="17" spans="1:11">
      <c r="A17" s="107">
        <v>9</v>
      </c>
      <c r="B17" s="348" t="s">
        <v>148</v>
      </c>
      <c r="C17" s="333"/>
      <c r="D17" s="333"/>
      <c r="E17" s="333"/>
      <c r="F17" s="333"/>
      <c r="G17" s="334"/>
      <c r="H17" s="109">
        <v>0</v>
      </c>
      <c r="I17" s="352">
        <f>+'Anexo 2 Bis'!J18+'Anexo 2 Bis'!K18</f>
        <v>0</v>
      </c>
      <c r="J17" s="352"/>
      <c r="K17" s="139">
        <f t="shared" si="0"/>
        <v>0</v>
      </c>
    </row>
    <row r="18" spans="1:11">
      <c r="A18" s="107">
        <v>10</v>
      </c>
      <c r="B18" s="343" t="s">
        <v>149</v>
      </c>
      <c r="C18" s="333"/>
      <c r="D18" s="333"/>
      <c r="E18" s="333"/>
      <c r="F18" s="333"/>
      <c r="G18" s="334"/>
      <c r="H18" s="110">
        <f>+SUM(H19:H22)</f>
        <v>0</v>
      </c>
      <c r="I18" s="342">
        <f>+SUM(I19:J22)</f>
        <v>0</v>
      </c>
      <c r="J18" s="342"/>
      <c r="K18" s="165">
        <f>+SUM(K19:K22)</f>
        <v>0</v>
      </c>
    </row>
    <row r="19" spans="1:11">
      <c r="A19" s="107">
        <v>11</v>
      </c>
      <c r="B19" s="332" t="s">
        <v>150</v>
      </c>
      <c r="C19" s="333"/>
      <c r="D19" s="333"/>
      <c r="E19" s="333"/>
      <c r="F19" s="333"/>
      <c r="G19" s="334"/>
      <c r="H19" s="109">
        <v>0</v>
      </c>
      <c r="I19" s="352">
        <f>+'Anexo 2 Bis'!J16+'Anexo 2 Bis'!K16</f>
        <v>0</v>
      </c>
      <c r="J19" s="352"/>
      <c r="K19" s="139">
        <f t="shared" ref="K19:K24" si="1">+H19+I19</f>
        <v>0</v>
      </c>
    </row>
    <row r="20" spans="1:11">
      <c r="A20" s="107">
        <v>12</v>
      </c>
      <c r="B20" s="332" t="s">
        <v>151</v>
      </c>
      <c r="C20" s="333"/>
      <c r="D20" s="333"/>
      <c r="E20" s="333"/>
      <c r="F20" s="333"/>
      <c r="G20" s="334"/>
      <c r="H20" s="109">
        <v>0</v>
      </c>
      <c r="I20" s="352">
        <f>+'Anexo 2 Bis'!J17+'Anexo 2 Bis'!K17</f>
        <v>0</v>
      </c>
      <c r="J20" s="352"/>
      <c r="K20" s="139">
        <f t="shared" si="1"/>
        <v>0</v>
      </c>
    </row>
    <row r="21" spans="1:11">
      <c r="A21" s="107">
        <v>13</v>
      </c>
      <c r="B21" s="332" t="s">
        <v>152</v>
      </c>
      <c r="C21" s="333"/>
      <c r="D21" s="333"/>
      <c r="E21" s="333"/>
      <c r="F21" s="333"/>
      <c r="G21" s="334"/>
      <c r="H21" s="109">
        <v>0</v>
      </c>
      <c r="I21" s="352">
        <v>0</v>
      </c>
      <c r="J21" s="352"/>
      <c r="K21" s="139">
        <f t="shared" si="1"/>
        <v>0</v>
      </c>
    </row>
    <row r="22" spans="1:11">
      <c r="A22" s="107">
        <v>16</v>
      </c>
      <c r="B22" s="332" t="s">
        <v>153</v>
      </c>
      <c r="C22" s="333"/>
      <c r="D22" s="333"/>
      <c r="E22" s="333"/>
      <c r="F22" s="333"/>
      <c r="G22" s="334"/>
      <c r="H22" s="109">
        <v>0</v>
      </c>
      <c r="I22" s="352">
        <v>0</v>
      </c>
      <c r="J22" s="352"/>
      <c r="K22" s="139">
        <f t="shared" si="1"/>
        <v>0</v>
      </c>
    </row>
    <row r="23" spans="1:11">
      <c r="A23" s="107">
        <v>17</v>
      </c>
      <c r="B23" s="343" t="s">
        <v>154</v>
      </c>
      <c r="C23" s="333"/>
      <c r="D23" s="333"/>
      <c r="E23" s="333"/>
      <c r="F23" s="333"/>
      <c r="G23" s="334"/>
      <c r="H23" s="110">
        <v>0</v>
      </c>
      <c r="I23" s="342">
        <v>0</v>
      </c>
      <c r="J23" s="342"/>
      <c r="K23" s="165">
        <f t="shared" si="1"/>
        <v>0</v>
      </c>
    </row>
    <row r="24" spans="1:11">
      <c r="A24" s="107">
        <v>18</v>
      </c>
      <c r="B24" s="343" t="s">
        <v>155</v>
      </c>
      <c r="C24" s="333"/>
      <c r="D24" s="333"/>
      <c r="E24" s="333"/>
      <c r="F24" s="333"/>
      <c r="G24" s="334"/>
      <c r="H24" s="110">
        <f>+'[1]anexo 2 '!$O$17</f>
        <v>0</v>
      </c>
      <c r="I24" s="342">
        <f>+'Anexo 2 Bis'!K18+'Anexo 2 Bis'!J18</f>
        <v>0</v>
      </c>
      <c r="J24" s="342"/>
      <c r="K24" s="165">
        <f t="shared" si="1"/>
        <v>0</v>
      </c>
    </row>
    <row r="25" spans="1:11">
      <c r="A25" s="5"/>
      <c r="B25" s="343" t="s">
        <v>156</v>
      </c>
      <c r="C25" s="333"/>
      <c r="D25" s="333"/>
      <c r="E25" s="333"/>
      <c r="F25" s="333"/>
      <c r="G25" s="334"/>
      <c r="H25" s="110">
        <f>+H11+H18+H23+H24</f>
        <v>5334365.78</v>
      </c>
      <c r="I25" s="342">
        <f>+I11+I18+I23+I24</f>
        <v>-4026264.5500000007</v>
      </c>
      <c r="J25" s="342"/>
      <c r="K25" s="165">
        <f>+K11+K18+K23+K24</f>
        <v>1308101.2299999995</v>
      </c>
    </row>
    <row r="26" spans="1:11" ht="13.5" thickBot="1">
      <c r="A26" s="5"/>
      <c r="B26" s="344"/>
      <c r="C26" s="345"/>
      <c r="D26" s="345"/>
      <c r="E26" s="345"/>
      <c r="F26" s="345"/>
      <c r="G26" s="346"/>
      <c r="H26" s="111"/>
      <c r="I26" s="336"/>
      <c r="J26" s="336"/>
      <c r="K26" s="166"/>
    </row>
    <row r="27" spans="1:11" ht="48.75" customHeight="1">
      <c r="C27" s="337"/>
      <c r="D27" s="338"/>
      <c r="E27" s="338"/>
      <c r="F27" s="338"/>
      <c r="G27" s="339"/>
    </row>
    <row r="28" spans="1:11">
      <c r="B28" s="340"/>
      <c r="C28" s="340"/>
      <c r="D28" s="340"/>
      <c r="E28" s="340"/>
      <c r="F28" s="63"/>
      <c r="G28" s="340"/>
      <c r="H28" s="361"/>
      <c r="I28" s="140"/>
      <c r="J28" s="341"/>
      <c r="K28" s="341"/>
    </row>
    <row r="29" spans="1:11" ht="11.25" customHeight="1">
      <c r="B29" s="335"/>
      <c r="C29" s="335"/>
      <c r="D29" s="335"/>
      <c r="E29" s="335"/>
      <c r="F29" s="61"/>
      <c r="G29" s="335"/>
      <c r="H29" s="360"/>
      <c r="I29" s="167"/>
      <c r="J29" s="347"/>
      <c r="K29" s="347"/>
    </row>
    <row r="30" spans="1:11" ht="9.75" customHeight="1">
      <c r="B30" s="360"/>
      <c r="C30" s="360"/>
      <c r="D30" s="360"/>
      <c r="E30" s="360"/>
      <c r="F30" s="62"/>
      <c r="G30" s="360"/>
      <c r="H30" s="360"/>
      <c r="I30" s="167"/>
      <c r="J30" s="347"/>
      <c r="K30" s="347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10" workbookViewId="0">
      <selection activeCell="C12" sqref="C12"/>
    </sheetView>
  </sheetViews>
  <sheetFormatPr baseColWidth="10" defaultRowHeight="12.75"/>
  <cols>
    <col min="6" max="6" width="13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2014</v>
      </c>
      <c r="B2">
        <f>+'Anexo 6'!$G$6</f>
        <v>0</v>
      </c>
      <c r="C2" s="16" t="str">
        <f>+'Anexo 6'!$K$5</f>
        <v>010102</v>
      </c>
      <c r="D2">
        <f>+'Anexo 6'!A11</f>
        <v>1</v>
      </c>
      <c r="E2" s="18">
        <f>+'Anexo 6'!H11</f>
        <v>5334365.78</v>
      </c>
      <c r="F2" s="18">
        <f>+'Anexo 6'!I11</f>
        <v>-4026264.5500000007</v>
      </c>
      <c r="G2" s="18">
        <f>+'Anexo 6'!K11</f>
        <v>1308101.2299999995</v>
      </c>
    </row>
    <row r="3" spans="1:7">
      <c r="A3">
        <f>+'Anexo 6'!$B$6</f>
        <v>2014</v>
      </c>
      <c r="B3">
        <f>+'Anexo 6'!$G$6</f>
        <v>0</v>
      </c>
      <c r="C3" s="16" t="str">
        <f>+'Anexo 6'!$K$5</f>
        <v>010102</v>
      </c>
      <c r="D3">
        <f>+'Anexo 6'!A12</f>
        <v>2</v>
      </c>
      <c r="E3" s="18">
        <f>+'Anexo 6'!H12</f>
        <v>5334365.78</v>
      </c>
      <c r="F3" s="18">
        <f>+'Anexo 6'!I12</f>
        <v>-4030835.6199999992</v>
      </c>
      <c r="G3" s="18">
        <f>+'Anexo 6'!K12</f>
        <v>1303530.1600000011</v>
      </c>
    </row>
    <row r="4" spans="1:7">
      <c r="A4">
        <f>+'Anexo 6'!$B$6</f>
        <v>2014</v>
      </c>
      <c r="B4">
        <f>+'Anexo 6'!$G$6</f>
        <v>0</v>
      </c>
      <c r="C4" s="16" t="str">
        <f>+'Anexo 6'!$K$5</f>
        <v>010102</v>
      </c>
      <c r="D4">
        <f>+'Anexo 6'!A13</f>
        <v>3</v>
      </c>
      <c r="E4" s="18">
        <f>+'Anexo 6'!H13</f>
        <v>0</v>
      </c>
      <c r="F4" s="18">
        <f>+'Anexo 6'!I13</f>
        <v>4571.0699999984354</v>
      </c>
      <c r="G4" s="18">
        <f>+'Anexo 6'!K13</f>
        <v>4571.0699999984354</v>
      </c>
    </row>
    <row r="5" spans="1:7">
      <c r="A5">
        <f>+'Anexo 6'!$B$6</f>
        <v>2014</v>
      </c>
      <c r="B5">
        <f>+'Anexo 6'!$G$6</f>
        <v>0</v>
      </c>
      <c r="C5" s="16" t="str">
        <f>+'Anexo 6'!$K$5</f>
        <v>010102</v>
      </c>
      <c r="D5">
        <f>+'Anexo 6'!A14</f>
        <v>4</v>
      </c>
      <c r="E5" s="18">
        <f>+'Anexo 6'!H14</f>
        <v>0</v>
      </c>
      <c r="F5" s="18">
        <f>+'Anexo 6'!I14</f>
        <v>0</v>
      </c>
      <c r="G5" s="18">
        <f>+'Anexo 6'!K14</f>
        <v>0</v>
      </c>
    </row>
    <row r="6" spans="1:7">
      <c r="A6">
        <f>+'Anexo 6'!$B$6</f>
        <v>2014</v>
      </c>
      <c r="B6">
        <f>+'Anexo 6'!$G$6</f>
        <v>0</v>
      </c>
      <c r="C6" s="16" t="str">
        <f>+'Anexo 6'!$K$5</f>
        <v>010102</v>
      </c>
      <c r="D6">
        <f>+'Anexo 6'!A15</f>
        <v>5</v>
      </c>
      <c r="E6" s="18">
        <f>+'Anexo 6'!H15</f>
        <v>0</v>
      </c>
      <c r="F6" s="18">
        <f>+'Anexo 6'!I15</f>
        <v>0</v>
      </c>
      <c r="G6" s="18">
        <f>+'Anexo 6'!K15</f>
        <v>0</v>
      </c>
    </row>
    <row r="7" spans="1:7">
      <c r="A7">
        <f>+'Anexo 6'!$B$6</f>
        <v>2014</v>
      </c>
      <c r="B7">
        <f>+'Anexo 6'!$G$6</f>
        <v>0</v>
      </c>
      <c r="C7" s="16" t="str">
        <f>+'Anexo 6'!$K$5</f>
        <v>010102</v>
      </c>
      <c r="D7">
        <f>+'Anexo 6'!A16</f>
        <v>6</v>
      </c>
      <c r="E7" s="18">
        <f>+'Anexo 6'!H16</f>
        <v>0</v>
      </c>
      <c r="F7" s="18">
        <f>+'Anexo 6'!I16</f>
        <v>0</v>
      </c>
      <c r="G7" s="18">
        <f>+'Anexo 6'!K16</f>
        <v>0</v>
      </c>
    </row>
    <row r="8" spans="1:7">
      <c r="A8">
        <f>+'Anexo 6'!$B$6</f>
        <v>2014</v>
      </c>
      <c r="B8">
        <f>+'Anexo 6'!$G$6</f>
        <v>0</v>
      </c>
      <c r="C8" s="16" t="str">
        <f>+'Anexo 6'!$K$5</f>
        <v>010102</v>
      </c>
      <c r="D8">
        <f>+'Anexo 6'!A17</f>
        <v>9</v>
      </c>
      <c r="E8" s="18">
        <f>+'Anexo 6'!H17</f>
        <v>0</v>
      </c>
      <c r="F8" s="18">
        <f>+'Anexo 6'!I17</f>
        <v>0</v>
      </c>
      <c r="G8" s="18">
        <f>+'Anexo 6'!K17</f>
        <v>0</v>
      </c>
    </row>
    <row r="9" spans="1:7">
      <c r="A9">
        <f>+'Anexo 6'!$B$6</f>
        <v>2014</v>
      </c>
      <c r="B9">
        <f>+'Anexo 6'!$G$6</f>
        <v>0</v>
      </c>
      <c r="C9" s="16" t="str">
        <f>+'Anexo 6'!$K$5</f>
        <v>010102</v>
      </c>
      <c r="D9">
        <f>+'Anexo 6'!A18</f>
        <v>10</v>
      </c>
      <c r="E9" s="18">
        <f>+'Anexo 6'!H18</f>
        <v>0</v>
      </c>
      <c r="F9" s="18">
        <f>+'Anexo 6'!I18</f>
        <v>0</v>
      </c>
      <c r="G9" s="18">
        <f>+'Anexo 6'!K18</f>
        <v>0</v>
      </c>
    </row>
    <row r="10" spans="1:7">
      <c r="A10">
        <f>+'Anexo 6'!$B$6</f>
        <v>2014</v>
      </c>
      <c r="B10">
        <f>+'Anexo 6'!$G$6</f>
        <v>0</v>
      </c>
      <c r="C10" s="16" t="str">
        <f>+'Anexo 6'!$K$5</f>
        <v>010102</v>
      </c>
      <c r="D10">
        <f>+'Anexo 6'!A19</f>
        <v>11</v>
      </c>
      <c r="E10" s="18">
        <f>+'Anexo 6'!H19</f>
        <v>0</v>
      </c>
      <c r="F10" s="18">
        <f>+'Anexo 6'!I19</f>
        <v>0</v>
      </c>
      <c r="G10" s="18">
        <f>+'Anexo 6'!K19</f>
        <v>0</v>
      </c>
    </row>
    <row r="11" spans="1:7">
      <c r="A11">
        <f>+'Anexo 6'!$B$6</f>
        <v>2014</v>
      </c>
      <c r="B11">
        <f>+'Anexo 6'!$G$6</f>
        <v>0</v>
      </c>
      <c r="C11" s="16" t="str">
        <f>+'Anexo 6'!$K$5</f>
        <v>010102</v>
      </c>
      <c r="D11">
        <f>+'Anexo 6'!A20</f>
        <v>12</v>
      </c>
      <c r="E11" s="18">
        <f>+'Anexo 6'!H20</f>
        <v>0</v>
      </c>
      <c r="F11" s="18">
        <f>+'Anexo 6'!I20</f>
        <v>0</v>
      </c>
      <c r="G11" s="18">
        <f>+'Anexo 6'!K20</f>
        <v>0</v>
      </c>
    </row>
    <row r="12" spans="1:7">
      <c r="A12">
        <f>+'Anexo 6'!$B$6</f>
        <v>2014</v>
      </c>
      <c r="B12">
        <f>+'Anexo 6'!$G$6</f>
        <v>0</v>
      </c>
      <c r="C12" s="16" t="str">
        <f>+'Anexo 6'!$K$5</f>
        <v>010102</v>
      </c>
      <c r="D12">
        <f>+'Anexo 6'!A21</f>
        <v>13</v>
      </c>
      <c r="E12" s="18">
        <f>+'Anexo 6'!H21</f>
        <v>0</v>
      </c>
      <c r="F12" s="18">
        <f>+'Anexo 6'!I21</f>
        <v>0</v>
      </c>
      <c r="G12" s="18">
        <f>+'Anexo 6'!K21</f>
        <v>0</v>
      </c>
    </row>
    <row r="13" spans="1:7">
      <c r="A13">
        <f>+'Anexo 6'!$B$6</f>
        <v>2014</v>
      </c>
      <c r="B13">
        <f>+'Anexo 6'!$G$6</f>
        <v>0</v>
      </c>
      <c r="C13" s="16" t="str">
        <f>+'Anexo 6'!$K$5</f>
        <v>010102</v>
      </c>
      <c r="D13">
        <f>+'Anexo 6'!A22</f>
        <v>16</v>
      </c>
      <c r="E13" s="18">
        <f>+'Anexo 6'!H22</f>
        <v>0</v>
      </c>
      <c r="F13" s="18">
        <f>+'Anexo 6'!I22</f>
        <v>0</v>
      </c>
      <c r="G13" s="18">
        <f>+'Anexo 6'!K22</f>
        <v>0</v>
      </c>
    </row>
    <row r="14" spans="1:7">
      <c r="A14">
        <f>+'Anexo 6'!$B$6</f>
        <v>2014</v>
      </c>
      <c r="B14">
        <f>+'Anexo 6'!$G$6</f>
        <v>0</v>
      </c>
      <c r="C14" s="16" t="str">
        <f>+'Anexo 6'!$K$5</f>
        <v>010102</v>
      </c>
      <c r="D14">
        <f>+'Anexo 6'!A23</f>
        <v>17</v>
      </c>
      <c r="E14" s="18">
        <f>+'Anexo 6'!H23</f>
        <v>0</v>
      </c>
      <c r="F14" s="18">
        <f>+'Anexo 6'!I23</f>
        <v>0</v>
      </c>
      <c r="G14" s="18">
        <f>+'Anexo 6'!K23</f>
        <v>0</v>
      </c>
    </row>
    <row r="15" spans="1:7">
      <c r="A15">
        <f>+'Anexo 6'!$B$6</f>
        <v>2014</v>
      </c>
      <c r="B15">
        <f>+'Anexo 6'!$G$6</f>
        <v>0</v>
      </c>
      <c r="C15" s="16" t="str">
        <f>+'Anexo 6'!$K$5</f>
        <v>010102</v>
      </c>
      <c r="D15">
        <f>+'Anexo 6'!A24</f>
        <v>18</v>
      </c>
      <c r="E15" s="18">
        <f>+'Anexo 6'!H24</f>
        <v>0</v>
      </c>
      <c r="F15" s="18">
        <f>+'Anexo 6'!I24</f>
        <v>0</v>
      </c>
      <c r="G15" s="18">
        <f>+'Anexo 6'!K24</f>
        <v>0</v>
      </c>
    </row>
    <row r="16" spans="1:7">
      <c r="A16">
        <f>+'Anexo 6'!$B$6</f>
        <v>2014</v>
      </c>
      <c r="B16">
        <f>+'Anexo 6'!$G$6</f>
        <v>0</v>
      </c>
      <c r="C16" s="16" t="str">
        <f>+'Anexo 6'!$K$5</f>
        <v>010102</v>
      </c>
      <c r="D16">
        <f>+'Anexo 6'!A25</f>
        <v>0</v>
      </c>
      <c r="E16" s="18">
        <f>+'Anexo 6'!H25</f>
        <v>5334365.78</v>
      </c>
      <c r="F16" s="18">
        <f>+'Anexo 6'!I25</f>
        <v>-4026264.5500000007</v>
      </c>
      <c r="G16" s="18">
        <f>+'Anexo 6'!K25</f>
        <v>1308101.2299999995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2014-09-22T15:12:56Z</cp:lastPrinted>
  <dcterms:created xsi:type="dcterms:W3CDTF">2005-10-29T15:03:20Z</dcterms:created>
  <dcterms:modified xsi:type="dcterms:W3CDTF">2014-09-22T15:12:58Z</dcterms:modified>
</cp:coreProperties>
</file>