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240" tabRatio="904" firstSheet="6" activeTab="6"/>
  </bookViews>
  <sheets>
    <sheet name="Anexo I Programacion Financiera" sheetId="1" r:id="rId1"/>
    <sheet name="Anexo 1 Archi TXT" sheetId="2" r:id="rId2"/>
    <sheet name="anexo 2 " sheetId="3" r:id="rId3"/>
    <sheet name="anexo 2 Archi-TXT" sheetId="4" r:id="rId4"/>
    <sheet name="Anexo 2 Bis" sheetId="5" r:id="rId5"/>
    <sheet name="anexo 2 bis Archi-TXT" sheetId="6" r:id="rId6"/>
    <sheet name="anexo 3 " sheetId="7" r:id="rId7"/>
    <sheet name="Anexo 3 Archi txt" sheetId="8" r:id="rId8"/>
    <sheet name="Anexo 4 " sheetId="9" r:id="rId9"/>
    <sheet name="anexo 4 arch txt " sheetId="10" r:id="rId10"/>
    <sheet name="ANEXO 30 INC. C" sheetId="11" r:id="rId11"/>
    <sheet name="ANEXO 30 INC. D" sheetId="12" r:id="rId12"/>
    <sheet name="Anexo 6" sheetId="13" r:id="rId13"/>
    <sheet name="anexo 6 arch txt" sheetId="14" r:id="rId14"/>
  </sheets>
  <definedNames>
    <definedName name="_xlnm.Print_Area" localSheetId="2">'anexo 2 '!$A$1:$O$23</definedName>
    <definedName name="_xlnm.Print_Area" localSheetId="10">'ANEXO 30 INC. C'!$B$1:$K$23</definedName>
    <definedName name="_xlnm.Print_Area" localSheetId="8">'Anexo 4 '!$A$2:$L$29</definedName>
    <definedName name="_xlnm.Print_Area" localSheetId="0">'Anexo I Programacion Financiera'!$A$1:$L$27</definedName>
  </definedNames>
  <calcPr fullCalcOnLoad="1"/>
</workbook>
</file>

<file path=xl/comments9.xml><?xml version="1.0" encoding="utf-8"?>
<comments xmlns="http://schemas.openxmlformats.org/spreadsheetml/2006/main">
  <authors>
    <author>Usuario</author>
  </authors>
  <commentList>
    <comment ref="I2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<sst xmlns="http://schemas.openxmlformats.org/spreadsheetml/2006/main" count="657" uniqueCount="182">
  <si>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</si>
  <si>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</si>
  <si>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</si>
  <si>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</si>
  <si>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</si>
  <si>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</si>
  <si>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</si>
  <si>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</si>
  <si>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</si>
  <si>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</si>
  <si>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</si>
  <si>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</si>
  <si>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</si>
  <si>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</si>
  <si>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</si>
  <si>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</si>
  <si>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</si>
  <si>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</si>
  <si>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</si>
  <si>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</si>
  <si>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</si>
  <si>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</si>
  <si>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</si>
  <si>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</si>
  <si>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</si>
  <si>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</si>
  <si>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</si>
  <si>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</si>
  <si>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</si>
  <si>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</si>
  <si>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</si>
  <si>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</si>
  <si>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</si>
  <si>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</si>
  <si>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</si>
  <si>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</si>
  <si>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</si>
  <si>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</si>
  <si>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</si>
  <si>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</si>
  <si>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</si>
  <si>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</si>
  <si>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</si>
  <si>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</si>
  <si>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</si>
  <si>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</si>
  <si>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</si>
  <si>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</si>
  <si>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</si>
  <si>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</si>
  <si>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</si>
  <si>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</si>
  <si>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</si>
  <si>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</si>
  <si>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</si>
  <si>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</si>
  <si>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</si>
  <si>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</si>
  <si>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</si>
  <si>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</si>
  <si>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</si>
  <si>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</si>
  <si>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</si>
  <si>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</si>
  <si>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</si>
  <si>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</si>
  <si>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</si>
  <si>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</si>
  <si>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</si>
  <si>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</si>
  <si>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</si>
  <si>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</si>
  <si>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</si>
  <si>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</si>
  <si>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</si>
  <si>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</si>
  <si>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</si>
  <si>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</si>
  <si>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</si>
  <si>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</si>
  <si>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</si>
  <si>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</si>
  <si>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</si>
  <si>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</si>
  <si>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</si>
  <si>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</si>
  <si>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</si>
  <si>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</si>
  <si>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</si>
  <si>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</si>
  <si>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</si>
  <si>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</si>
  <si>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</si>
  <si>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</si>
  <si>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</si>
  <si>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</si>
  <si>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</si>
  <si>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</si>
  <si>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</si>
  <si>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</si>
  <si>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</si>
  <si>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</si>
  <si>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</si>
  <si>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</si>
  <si>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</si>
  <si>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</si>
  <si>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</si>
  <si>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</si>
  <si>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</si>
  <si>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</si>
  <si>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</si>
  <si>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</si>
  <si>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</si>
  <si>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</si>
  <si>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</si>
  <si>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</si>
  <si>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</si>
  <si>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</si>
  <si>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</si>
  <si>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</si>
  <si>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</si>
  <si>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</si>
  <si>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</si>
  <si>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</si>
  <si>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</si>
  <si>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</si>
  <si>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</si>
  <si>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</si>
  <si>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</si>
  <si>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</si>
  <si>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</si>
  <si>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</si>
  <si>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</si>
  <si>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</si>
  <si>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</si>
  <si>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</si>
  <si>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</si>
  <si>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</si>
  <si>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</si>
  <si>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</si>
  <si>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</si>
  <si>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</si>
  <si>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</si>
  <si>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</si>
  <si>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</si>
  <si>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</si>
  <si>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</si>
  <si>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</si>
  <si>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</si>
  <si>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</si>
  <si>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</si>
  <si>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</si>
  <si>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</si>
  <si>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</si>
  <si>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</si>
  <si>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</si>
  <si>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</si>
  <si>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</si>
  <si>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</si>
  <si>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</si>
  <si>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</si>
  <si>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</si>
  <si>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</si>
  <si>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</si>
  <si>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</si>
  <si>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</si>
  <si>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</si>
  <si>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</si>
  <si>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</si>
  <si>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</si>
  <si>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</si>
  <si>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</si>
  <si>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 xml:space="preserve"> ANEXO 30 inc. C):     INFORMES ESCRITOS</t>
  </si>
  <si>
    <t>EJERCICIO: 2015</t>
  </si>
  <si>
    <t xml:space="preserve">           </t>
  </si>
  <si>
    <t>EJERCICIO: 2018</t>
  </si>
  <si>
    <t>EJERCICIO:  2.018</t>
  </si>
  <si>
    <t>LAS MEDIDAS TOMADAS PARA LA CORRECCIÓN DE DESVÍOS SON LAS SIGUIENTES:</t>
  </si>
  <si>
    <r>
      <rPr>
        <b/>
        <sz val="8"/>
        <rFont val="Arial"/>
        <family val="2"/>
      </rPr>
      <t>1) GASTOS CORRIENTES</t>
    </r>
    <r>
      <rPr>
        <sz val="8"/>
        <rFont val="Arial"/>
        <family val="2"/>
      </rPr>
      <t xml:space="preserve">: A PARTIR DE LA NORMALIZACIÓN DEL GASTO CORRIENTE QUE SE DIFIERE A LOS PRÓXIMOS TRIMESTRES, SE CORRIGEN ASÍ LOS DESVÍOS   </t>
    </r>
  </si>
  <si>
    <r>
      <rPr>
        <b/>
        <sz val="8"/>
        <rFont val="Arial"/>
        <family val="2"/>
      </rPr>
      <t>2) GASTOS DE CAPITAL</t>
    </r>
    <r>
      <rPr>
        <sz val="8"/>
        <rFont val="Arial"/>
        <family val="2"/>
      </rPr>
      <t>: LA DIFERENCIA RESPONDE AL AHORRO PRESUPUESTARIO DECIDIDO POR LA HONORABLE CÁMARA DE DIPUTADOS, LAS MISMAS SERÁN CORREGIDAS EN LOS TRIMESTRES SIGUIENTES.</t>
    </r>
  </si>
  <si>
    <r>
      <t xml:space="preserve">LAS DIFERENCIAS EN EL CUMPLIMIENTO DE METAS OBEDECEN AL SIGUIENTE DETALLE:
1) </t>
    </r>
    <r>
      <rPr>
        <b/>
        <sz val="8"/>
        <rFont val="Arial"/>
        <family val="2"/>
      </rPr>
      <t>GASTOS CORRIENTES</t>
    </r>
    <r>
      <rPr>
        <sz val="8"/>
        <rFont val="Arial"/>
        <family val="2"/>
      </rPr>
      <t xml:space="preserve">: LA DIFERENCIA RESPONDE TANTO A AHORROS PRESUPUESTARIOS REALIZADOS EN LA PLANTA DE PERSONAL, COMO A LA REDUCCIÓN EN GASTOS CORRIENTES POR EROGACIONES QUE FUERON PREVISTAS PERO QUE SE EJECUTARÁN EN EL  TERCER TRIMESTRE Y CUARTO TRIMESTRES.
2) </t>
    </r>
    <r>
      <rPr>
        <b/>
        <sz val="8"/>
        <rFont val="Arial"/>
        <family val="2"/>
      </rPr>
      <t>GASTOS DE CAPITAL:</t>
    </r>
    <r>
      <rPr>
        <sz val="8"/>
        <rFont val="Arial"/>
        <family val="2"/>
      </rPr>
      <t xml:space="preserve"> LAS DIFERENCIAS RESPONDEN A ADQUISICIONES QUE SE REALIZARÁN DURANTE LOS SIGUIENTES TRIMESTRES,TODO ELLO  DEBIDO A QUE EN EL SEGUNDO Y PRIMER TRIMESTRES ESTA HONORABLE CÁMARA DE DIPUTADOS REDUJO LA INVERSIÓN EN BIENES DE CAPITAL. 
</t>
    </r>
  </si>
  <si>
    <t>|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</si>
</sst>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5">
    <font>
      <sz val="10"/>
      <name val="Verdana"/>
      <family val="0"/>
    </font>
    <font>
      <sz val="12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1" applyBorder="1">
      <alignment/>
      <protection/>
    </xf>
    <xf numFmtId="49" fontId="6" fillId="0" borderId="0" xfId="51" applyNumberFormat="1" applyFont="1" applyBorder="1">
      <alignment/>
      <protection/>
    </xf>
    <xf numFmtId="0" fontId="6" fillId="0" borderId="0" xfId="51" applyFont="1" applyBorder="1" applyAlignment="1">
      <alignment horizontal="left"/>
      <protection/>
    </xf>
    <xf numFmtId="0" fontId="5" fillId="0" borderId="0" xfId="51" applyBorder="1" applyAlignment="1">
      <alignment horizontal="right"/>
      <protection/>
    </xf>
    <xf numFmtId="0" fontId="6" fillId="0" borderId="13" xfId="51" applyFont="1" applyBorder="1">
      <alignment/>
      <protection/>
    </xf>
    <xf numFmtId="0" fontId="5" fillId="0" borderId="0" xfId="51" applyBorder="1" applyAlignment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51" applyAlignment="1">
      <alignment horizontal="center"/>
      <protection/>
    </xf>
    <xf numFmtId="0" fontId="5" fillId="0" borderId="0" xfId="51">
      <alignment/>
      <protection/>
    </xf>
    <xf numFmtId="0" fontId="6" fillId="0" borderId="0" xfId="51" applyFont="1">
      <alignment/>
      <protection/>
    </xf>
    <xf numFmtId="0" fontId="3" fillId="0" borderId="0" xfId="51" applyFont="1">
      <alignment/>
      <protection/>
    </xf>
    <xf numFmtId="0" fontId="5" fillId="0" borderId="0" xfId="51" applyBorder="1" applyAlignment="1">
      <alignment horizontal="left"/>
      <protection/>
    </xf>
    <xf numFmtId="0" fontId="6" fillId="0" borderId="0" xfId="51" applyFont="1" applyBorder="1">
      <alignment/>
      <protection/>
    </xf>
    <xf numFmtId="0" fontId="5" fillId="0" borderId="14" xfId="51" applyBorder="1" applyAlignment="1">
      <alignment horizontal="center"/>
      <protection/>
    </xf>
    <xf numFmtId="0" fontId="5" fillId="0" borderId="15" xfId="51" applyBorder="1" applyAlignment="1">
      <alignment horizontal="center"/>
      <protection/>
    </xf>
    <xf numFmtId="0" fontId="5" fillId="0" borderId="15" xfId="51" applyBorder="1" applyAlignment="1">
      <alignment horizontal="center" vertical="center"/>
      <protection/>
    </xf>
    <xf numFmtId="0" fontId="5" fillId="0" borderId="16" xfId="51" applyBorder="1" applyAlignment="1">
      <alignment horizontal="center"/>
      <protection/>
    </xf>
    <xf numFmtId="0" fontId="5" fillId="0" borderId="0" xfId="51" applyBorder="1" applyAlignment="1">
      <alignment horizontal="center" vertical="center"/>
      <protection/>
    </xf>
    <xf numFmtId="0" fontId="5" fillId="0" borderId="17" xfId="51" applyBorder="1" applyAlignment="1">
      <alignment horizontal="center"/>
      <protection/>
    </xf>
    <xf numFmtId="0" fontId="5" fillId="0" borderId="18" xfId="51" applyBorder="1" applyAlignment="1">
      <alignment horizontal="center"/>
      <protection/>
    </xf>
    <xf numFmtId="0" fontId="5" fillId="0" borderId="18" xfId="51" applyBorder="1" applyAlignment="1">
      <alignment horizontal="center" vertical="center"/>
      <protection/>
    </xf>
    <xf numFmtId="4" fontId="5" fillId="0" borderId="0" xfId="51" applyNumberFormat="1" applyBorder="1">
      <alignment/>
      <protection/>
    </xf>
    <xf numFmtId="4" fontId="5" fillId="0" borderId="19" xfId="51" applyNumberFormat="1" applyBorder="1">
      <alignment/>
      <protection/>
    </xf>
    <xf numFmtId="4" fontId="5" fillId="0" borderId="0" xfId="51" applyNumberFormat="1" applyBorder="1" applyAlignment="1">
      <alignment horizontal="right"/>
      <protection/>
    </xf>
    <xf numFmtId="4" fontId="5" fillId="0" borderId="19" xfId="51" applyNumberFormat="1" applyBorder="1" applyAlignment="1">
      <alignment horizontal="right"/>
      <protection/>
    </xf>
    <xf numFmtId="0" fontId="5" fillId="0" borderId="17" xfId="51" applyBorder="1" applyAlignment="1">
      <alignment horizontal="center" vertical="center"/>
      <protection/>
    </xf>
    <xf numFmtId="4" fontId="5" fillId="0" borderId="18" xfId="51" applyNumberFormat="1" applyBorder="1" applyAlignment="1">
      <alignment vertical="center"/>
      <protection/>
    </xf>
    <xf numFmtId="4" fontId="5" fillId="0" borderId="20" xfId="51" applyNumberFormat="1" applyBorder="1" applyAlignment="1">
      <alignment vertical="center"/>
      <protection/>
    </xf>
    <xf numFmtId="0" fontId="5" fillId="0" borderId="0" xfId="51" applyAlignment="1">
      <alignment vertical="center"/>
      <protection/>
    </xf>
    <xf numFmtId="0" fontId="7" fillId="0" borderId="0" xfId="51" applyFont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7" fillId="0" borderId="0" xfId="51" applyFont="1">
      <alignment/>
      <protection/>
    </xf>
    <xf numFmtId="0" fontId="9" fillId="0" borderId="0" xfId="51" applyFont="1" applyAlignment="1">
      <alignment horizontal="center"/>
      <protection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5" fillId="0" borderId="0" xfId="51" applyFont="1" applyBorder="1" applyAlignment="1">
      <alignment horizontal="left"/>
      <protection/>
    </xf>
    <xf numFmtId="1" fontId="5" fillId="0" borderId="0" xfId="51" applyNumberFormat="1" applyFont="1">
      <alignment/>
      <protection/>
    </xf>
    <xf numFmtId="0" fontId="3" fillId="0" borderId="13" xfId="0" applyFont="1" applyBorder="1" applyAlignment="1">
      <alignment horizontal="center"/>
    </xf>
    <xf numFmtId="0" fontId="10" fillId="0" borderId="0" xfId="51" applyFont="1" applyBorder="1" applyAlignment="1">
      <alignment horizontal="center"/>
      <protection/>
    </xf>
    <xf numFmtId="0" fontId="10" fillId="0" borderId="18" xfId="51" applyFont="1" applyBorder="1" applyAlignment="1">
      <alignment horizontal="center" vertical="center"/>
      <protection/>
    </xf>
    <xf numFmtId="0" fontId="5" fillId="0" borderId="18" xfId="51" applyFont="1" applyBorder="1" applyAlignment="1">
      <alignment vertical="center"/>
      <protection/>
    </xf>
    <xf numFmtId="0" fontId="10" fillId="0" borderId="0" xfId="51" applyFont="1">
      <alignment/>
      <protection/>
    </xf>
    <xf numFmtId="2" fontId="5" fillId="0" borderId="0" xfId="51" applyNumberFormat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26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4" fillId="0" borderId="27" xfId="0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3" xfId="0" applyFont="1" applyBorder="1" applyAlignment="1">
      <alignment/>
    </xf>
    <xf numFmtId="0" fontId="17" fillId="0" borderId="14" xfId="51" applyFont="1" applyBorder="1" applyAlignment="1">
      <alignment horizontal="center"/>
      <protection/>
    </xf>
    <xf numFmtId="0" fontId="17" fillId="0" borderId="15" xfId="51" applyFont="1" applyBorder="1" applyAlignment="1">
      <alignment horizontal="center"/>
      <protection/>
    </xf>
    <xf numFmtId="0" fontId="17" fillId="0" borderId="15" xfId="51" applyFont="1" applyBorder="1" applyAlignment="1">
      <alignment horizontal="center" vertical="center"/>
      <protection/>
    </xf>
    <xf numFmtId="0" fontId="17" fillId="0" borderId="30" xfId="51" applyFont="1" applyBorder="1" applyAlignment="1">
      <alignment horizontal="center"/>
      <protection/>
    </xf>
    <xf numFmtId="0" fontId="17" fillId="0" borderId="30" xfId="51" applyFont="1" applyBorder="1" applyAlignment="1">
      <alignment horizontal="center" vertical="center"/>
      <protection/>
    </xf>
    <xf numFmtId="0" fontId="17" fillId="0" borderId="16" xfId="51" applyFont="1" applyBorder="1" applyAlignment="1">
      <alignment horizontal="center"/>
      <protection/>
    </xf>
    <xf numFmtId="0" fontId="17" fillId="0" borderId="0" xfId="51" applyFont="1" applyBorder="1" applyAlignment="1">
      <alignment horizontal="center"/>
      <protection/>
    </xf>
    <xf numFmtId="0" fontId="17" fillId="0" borderId="0" xfId="51" applyFont="1" applyBorder="1" applyAlignment="1">
      <alignment horizontal="center" vertical="center"/>
      <protection/>
    </xf>
    <xf numFmtId="0" fontId="17" fillId="0" borderId="11" xfId="51" applyFont="1" applyBorder="1" applyAlignment="1">
      <alignment horizontal="center" vertical="center"/>
      <protection/>
    </xf>
    <xf numFmtId="0" fontId="17" fillId="0" borderId="17" xfId="51" applyFont="1" applyBorder="1" applyAlignment="1">
      <alignment horizontal="center"/>
      <protection/>
    </xf>
    <xf numFmtId="0" fontId="17" fillId="0" borderId="18" xfId="51" applyFont="1" applyBorder="1" applyAlignment="1">
      <alignment horizontal="center"/>
      <protection/>
    </xf>
    <xf numFmtId="0" fontId="17" fillId="0" borderId="18" xfId="51" applyFont="1" applyBorder="1" applyAlignment="1">
      <alignment horizontal="center" vertical="center"/>
      <protection/>
    </xf>
    <xf numFmtId="0" fontId="17" fillId="0" borderId="31" xfId="51" applyFont="1" applyBorder="1" applyAlignment="1">
      <alignment horizontal="center" vertical="center"/>
      <protection/>
    </xf>
    <xf numFmtId="0" fontId="17" fillId="0" borderId="31" xfId="51" applyFont="1" applyBorder="1">
      <alignment/>
      <protection/>
    </xf>
    <xf numFmtId="0" fontId="17" fillId="0" borderId="0" xfId="51" applyFont="1" applyBorder="1">
      <alignment/>
      <protection/>
    </xf>
    <xf numFmtId="0" fontId="17" fillId="0" borderId="11" xfId="51" applyFont="1" applyBorder="1">
      <alignment/>
      <protection/>
    </xf>
    <xf numFmtId="0" fontId="18" fillId="0" borderId="0" xfId="51" applyFont="1" applyBorder="1" applyAlignment="1">
      <alignment horizontal="center"/>
      <protection/>
    </xf>
    <xf numFmtId="4" fontId="17" fillId="0" borderId="0" xfId="51" applyNumberFormat="1" applyFont="1" applyBorder="1">
      <alignment/>
      <protection/>
    </xf>
    <xf numFmtId="4" fontId="17" fillId="0" borderId="19" xfId="51" applyNumberFormat="1" applyFont="1" applyBorder="1">
      <alignment/>
      <protection/>
    </xf>
    <xf numFmtId="4" fontId="17" fillId="0" borderId="11" xfId="51" applyNumberFormat="1" applyFont="1" applyBorder="1">
      <alignment/>
      <protection/>
    </xf>
    <xf numFmtId="0" fontId="17" fillId="0" borderId="11" xfId="51" applyFont="1" applyBorder="1" applyAlignment="1">
      <alignment horizontal="center"/>
      <protection/>
    </xf>
    <xf numFmtId="0" fontId="17" fillId="0" borderId="0" xfId="51" applyFont="1" applyBorder="1" applyAlignment="1">
      <alignment horizontal="left"/>
      <protection/>
    </xf>
    <xf numFmtId="4" fontId="17" fillId="0" borderId="31" xfId="51" applyNumberFormat="1" applyFont="1" applyBorder="1">
      <alignment/>
      <protection/>
    </xf>
    <xf numFmtId="4" fontId="17" fillId="0" borderId="0" xfId="51" applyNumberFormat="1" applyFont="1" applyBorder="1" applyAlignment="1">
      <alignment horizontal="right"/>
      <protection/>
    </xf>
    <xf numFmtId="4" fontId="17" fillId="0" borderId="19" xfId="51" applyNumberFormat="1" applyFont="1" applyBorder="1" applyAlignment="1">
      <alignment horizontal="right"/>
      <protection/>
    </xf>
    <xf numFmtId="4" fontId="17" fillId="0" borderId="11" xfId="51" applyNumberFormat="1" applyFont="1" applyBorder="1" applyAlignment="1">
      <alignment horizontal="right"/>
      <protection/>
    </xf>
    <xf numFmtId="0" fontId="17" fillId="0" borderId="17" xfId="51" applyFont="1" applyBorder="1" applyAlignment="1">
      <alignment horizontal="center" vertical="center"/>
      <protection/>
    </xf>
    <xf numFmtId="0" fontId="18" fillId="0" borderId="18" xfId="51" applyFont="1" applyBorder="1" applyAlignment="1">
      <alignment horizontal="center" vertical="center"/>
      <protection/>
    </xf>
    <xf numFmtId="0" fontId="17" fillId="0" borderId="18" xfId="51" applyFont="1" applyBorder="1" applyAlignment="1">
      <alignment vertical="center"/>
      <protection/>
    </xf>
    <xf numFmtId="4" fontId="17" fillId="0" borderId="18" xfId="51" applyNumberFormat="1" applyFont="1" applyBorder="1" applyAlignment="1">
      <alignment vertical="center"/>
      <protection/>
    </xf>
    <xf numFmtId="4" fontId="17" fillId="0" borderId="20" xfId="51" applyNumberFormat="1" applyFont="1" applyBorder="1" applyAlignment="1">
      <alignment vertical="center"/>
      <protection/>
    </xf>
    <xf numFmtId="4" fontId="17" fillId="0" borderId="31" xfId="51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4" xfId="51" applyBorder="1">
      <alignment/>
      <protection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7" fillId="0" borderId="0" xfId="51" applyNumberFormat="1" applyFont="1">
      <alignment/>
      <protection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35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5" fillId="0" borderId="0" xfId="51" applyNumberFormat="1" applyAlignment="1">
      <alignment horizontal="center"/>
      <protection/>
    </xf>
    <xf numFmtId="4" fontId="5" fillId="0" borderId="0" xfId="51" applyNumberFormat="1">
      <alignment/>
      <protection/>
    </xf>
    <xf numFmtId="4" fontId="6" fillId="0" borderId="0" xfId="51" applyNumberFormat="1" applyFont="1" applyBorder="1">
      <alignment/>
      <protection/>
    </xf>
    <xf numFmtId="4" fontId="5" fillId="0" borderId="30" xfId="51" applyNumberFormat="1" applyBorder="1" applyAlignment="1">
      <alignment horizontal="center"/>
      <protection/>
    </xf>
    <xf numFmtId="4" fontId="5" fillId="0" borderId="15" xfId="51" applyNumberFormat="1" applyBorder="1" applyAlignment="1">
      <alignment horizontal="center"/>
      <protection/>
    </xf>
    <xf numFmtId="4" fontId="5" fillId="0" borderId="30" xfId="51" applyNumberFormat="1" applyBorder="1" applyAlignment="1">
      <alignment horizontal="center" vertical="center"/>
      <protection/>
    </xf>
    <xf numFmtId="4" fontId="5" fillId="0" borderId="30" xfId="51" applyNumberFormat="1" applyFont="1" applyBorder="1" applyAlignment="1">
      <alignment horizontal="center"/>
      <protection/>
    </xf>
    <xf numFmtId="4" fontId="5" fillId="0" borderId="11" xfId="51" applyNumberFormat="1" applyFont="1" applyBorder="1" applyAlignment="1">
      <alignment horizontal="center" vertical="center"/>
      <protection/>
    </xf>
    <xf numFmtId="4" fontId="5" fillId="0" borderId="11" xfId="51" applyNumberFormat="1" applyFont="1" applyBorder="1" applyAlignment="1">
      <alignment horizontal="center"/>
      <protection/>
    </xf>
    <xf numFmtId="4" fontId="5" fillId="0" borderId="31" xfId="51" applyNumberFormat="1" applyBorder="1" applyAlignment="1">
      <alignment horizontal="center" vertical="center"/>
      <protection/>
    </xf>
    <xf numFmtId="4" fontId="5" fillId="0" borderId="18" xfId="51" applyNumberFormat="1" applyBorder="1" applyAlignment="1">
      <alignment horizontal="center"/>
      <protection/>
    </xf>
    <xf numFmtId="4" fontId="5" fillId="0" borderId="31" xfId="51" applyNumberFormat="1" applyBorder="1">
      <alignment/>
      <protection/>
    </xf>
    <xf numFmtId="4" fontId="5" fillId="0" borderId="31" xfId="51" applyNumberFormat="1" applyFont="1" applyBorder="1" applyAlignment="1">
      <alignment horizontal="center"/>
      <protection/>
    </xf>
    <xf numFmtId="4" fontId="5" fillId="0" borderId="11" xfId="51" applyNumberFormat="1" applyBorder="1">
      <alignment/>
      <protection/>
    </xf>
    <xf numFmtId="4" fontId="5" fillId="0" borderId="11" xfId="51" applyNumberFormat="1" applyBorder="1" applyAlignment="1">
      <alignment horizontal="right"/>
      <protection/>
    </xf>
    <xf numFmtId="4" fontId="5" fillId="0" borderId="31" xfId="51" applyNumberFormat="1" applyBorder="1" applyAlignment="1">
      <alignment horizontal="right"/>
      <protection/>
    </xf>
    <xf numFmtId="4" fontId="5" fillId="0" borderId="30" xfId="51" applyNumberFormat="1" applyBorder="1">
      <alignment/>
      <protection/>
    </xf>
    <xf numFmtId="4" fontId="5" fillId="0" borderId="31" xfId="51" applyNumberFormat="1" applyBorder="1" applyAlignment="1">
      <alignment vertical="center"/>
      <protection/>
    </xf>
    <xf numFmtId="4" fontId="10" fillId="0" borderId="0" xfId="51" applyNumberFormat="1" applyFont="1">
      <alignment/>
      <protection/>
    </xf>
    <xf numFmtId="4" fontId="5" fillId="0" borderId="0" xfId="51" applyNumberFormat="1" applyFont="1" applyBorder="1">
      <alignment/>
      <protection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16" fillId="0" borderId="35" xfId="0" applyNumberFormat="1" applyFont="1" applyBorder="1" applyAlignment="1">
      <alignment horizontal="right"/>
    </xf>
    <xf numFmtId="4" fontId="16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4" fillId="0" borderId="24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26" xfId="0" applyNumberFormat="1" applyFont="1" applyFill="1" applyBorder="1" applyAlignment="1">
      <alignment horizontal="left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49" fontId="4" fillId="0" borderId="38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7" fillId="0" borderId="0" xfId="51" applyFont="1" applyFill="1" applyAlignment="1">
      <alignment horizontal="center"/>
      <protection/>
    </xf>
    <xf numFmtId="4" fontId="7" fillId="0" borderId="0" xfId="51" applyNumberFormat="1" applyFont="1" applyFill="1">
      <alignment/>
      <protection/>
    </xf>
    <xf numFmtId="0" fontId="7" fillId="0" borderId="0" xfId="51" applyFont="1" applyFill="1">
      <alignment/>
      <protection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2" fontId="0" fillId="0" borderId="39" xfId="0" applyNumberFormat="1" applyBorder="1" applyAlignment="1">
      <alignment/>
    </xf>
    <xf numFmtId="49" fontId="4" fillId="0" borderId="40" xfId="0" applyNumberFormat="1" applyFont="1" applyBorder="1" applyAlignment="1">
      <alignment horizontal="left"/>
    </xf>
    <xf numFmtId="2" fontId="4" fillId="0" borderId="40" xfId="0" applyNumberFormat="1" applyFont="1" applyBorder="1" applyAlignment="1">
      <alignment/>
    </xf>
    <xf numFmtId="2" fontId="0" fillId="0" borderId="41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4" fillId="0" borderId="40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0" fillId="0" borderId="24" xfId="0" applyNumberForma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4" fillId="0" borderId="22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2" fontId="4" fillId="0" borderId="39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9" fillId="0" borderId="0" xfId="51" applyNumberFormat="1" applyFont="1" applyFill="1" applyAlignment="1">
      <alignment horizontal="center"/>
      <protection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7" fillId="0" borderId="0" xfId="51" applyNumberFormat="1" applyFont="1" applyFill="1" applyAlignment="1">
      <alignment/>
      <protection/>
    </xf>
    <xf numFmtId="4" fontId="4" fillId="0" borderId="0" xfId="0" applyNumberFormat="1" applyFont="1" applyFill="1" applyAlignment="1">
      <alignment horizontal="right"/>
    </xf>
    <xf numFmtId="4" fontId="8" fillId="0" borderId="0" xfId="51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35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4" fontId="4" fillId="0" borderId="4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4" fontId="4" fillId="0" borderId="47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0" fontId="0" fillId="0" borderId="34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16" fillId="0" borderId="4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16" fillId="0" borderId="19" xfId="0" applyNumberFormat="1" applyFont="1" applyBorder="1" applyAlignment="1">
      <alignment horizontal="right"/>
    </xf>
    <xf numFmtId="4" fontId="4" fillId="0" borderId="47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4" fontId="4" fillId="0" borderId="3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5" fillId="0" borderId="0" xfId="51" applyAlignment="1">
      <alignment horizontal="center"/>
      <protection/>
    </xf>
    <xf numFmtId="0" fontId="6" fillId="0" borderId="45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5" fillId="0" borderId="34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23" xfId="0" applyBorder="1" applyAlignment="1">
      <alignment/>
    </xf>
    <xf numFmtId="0" fontId="17" fillId="0" borderId="32" xfId="51" applyFont="1" applyBorder="1" applyAlignment="1">
      <alignment horizontal="center" vertical="center"/>
      <protection/>
    </xf>
    <xf numFmtId="0" fontId="6" fillId="0" borderId="22" xfId="0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left"/>
    </xf>
    <xf numFmtId="0" fontId="17" fillId="0" borderId="33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5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51" applyFont="1" applyAlignment="1">
      <alignment horizontal="center"/>
      <protection/>
    </xf>
    <xf numFmtId="0" fontId="5" fillId="0" borderId="0" xfId="51" applyAlignment="1">
      <alignment horizontal="center"/>
      <protection/>
    </xf>
    <xf numFmtId="0" fontId="3" fillId="0" borderId="0" xfId="51" applyFont="1" applyAlignment="1">
      <alignment/>
      <protection/>
    </xf>
    <xf numFmtId="0" fontId="5" fillId="0" borderId="0" xfId="51" applyAlignment="1">
      <alignment/>
      <protection/>
    </xf>
    <xf numFmtId="4" fontId="9" fillId="0" borderId="0" xfId="51" applyNumberFormat="1" applyFont="1" applyAlignment="1">
      <alignment horizontal="center"/>
      <protection/>
    </xf>
    <xf numFmtId="4" fontId="7" fillId="0" borderId="0" xfId="51" applyNumberFormat="1" applyFont="1" applyAlignment="1">
      <alignment/>
      <protection/>
    </xf>
    <xf numFmtId="0" fontId="9" fillId="0" borderId="0" xfId="51" applyFont="1" applyAlignment="1">
      <alignment horizontal="center"/>
      <protection/>
    </xf>
    <xf numFmtId="0" fontId="7" fillId="0" borderId="0" xfId="51" applyFont="1" applyAlignment="1">
      <alignment/>
      <protection/>
    </xf>
    <xf numFmtId="0" fontId="17" fillId="0" borderId="0" xfId="51" applyFont="1" applyAlignment="1">
      <alignment horizontal="left" wrapText="1"/>
      <protection/>
    </xf>
    <xf numFmtId="4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8" fillId="0" borderId="0" xfId="51" applyNumberFormat="1" applyFont="1" applyFill="1" applyAlignment="1">
      <alignment horizontal="center"/>
      <protection/>
    </xf>
    <xf numFmtId="4" fontId="7" fillId="0" borderId="0" xfId="51" applyNumberFormat="1" applyFont="1" applyFill="1" applyAlignment="1">
      <alignment/>
      <protection/>
    </xf>
    <xf numFmtId="4" fontId="4" fillId="0" borderId="11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4" fontId="9" fillId="0" borderId="0" xfId="51" applyNumberFormat="1" applyFont="1" applyFill="1" applyAlignment="1">
      <alignment horizontal="center"/>
      <protection/>
    </xf>
    <xf numFmtId="4" fontId="4" fillId="0" borderId="13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19" fillId="0" borderId="0" xfId="51" applyFont="1" applyAlignment="1">
      <alignment horizontal="center"/>
      <protection/>
    </xf>
    <xf numFmtId="4" fontId="4" fillId="0" borderId="3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" fillId="0" borderId="49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vertical="center"/>
    </xf>
    <xf numFmtId="4" fontId="8" fillId="0" borderId="0" xfId="51" applyNumberFormat="1" applyFont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4" fontId="1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33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0" fontId="17" fillId="0" borderId="52" xfId="0" applyFont="1" applyBorder="1" applyAlignment="1">
      <alignment horizontal="left" wrapText="1"/>
    </xf>
    <xf numFmtId="0" fontId="17" fillId="0" borderId="53" xfId="0" applyFont="1" applyBorder="1" applyAlignment="1">
      <alignment horizontal="left" wrapText="1"/>
    </xf>
    <xf numFmtId="0" fontId="17" fillId="0" borderId="54" xfId="0" applyFont="1" applyBorder="1" applyAlignment="1">
      <alignment horizontal="left" wrapText="1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34" xfId="51" applyFont="1" applyBorder="1" applyAlignment="1">
      <alignment horizontal="left" vertical="center" wrapText="1"/>
      <protection/>
    </xf>
    <xf numFmtId="0" fontId="17" fillId="0" borderId="0" xfId="51" applyFont="1" applyBorder="1" applyAlignment="1">
      <alignment horizontal="left" vertical="center" wrapText="1"/>
      <protection/>
    </xf>
    <xf numFmtId="0" fontId="17" fillId="0" borderId="29" xfId="51" applyFont="1" applyBorder="1" applyAlignment="1">
      <alignment horizontal="left" vertical="center" wrapText="1"/>
      <protection/>
    </xf>
    <xf numFmtId="0" fontId="17" fillId="0" borderId="24" xfId="51" applyFont="1" applyBorder="1" applyAlignment="1">
      <alignment horizontal="left" vertical="center" wrapText="1"/>
      <protection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55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4" xfId="0" applyFont="1" applyBorder="1" applyAlignment="1">
      <alignment horizontal="left"/>
    </xf>
    <xf numFmtId="4" fontId="16" fillId="0" borderId="10" xfId="0" applyNumberFormat="1" applyFont="1" applyBorder="1" applyAlignment="1">
      <alignment horizontal="right"/>
    </xf>
    <xf numFmtId="4" fontId="16" fillId="0" borderId="11" xfId="0" applyNumberFormat="1" applyFont="1" applyBorder="1" applyAlignment="1">
      <alignment horizontal="right"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4" fontId="13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4 EjePreCumMet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oleObject" Target="../embeddings/oleObject_8_0.bin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:IV65536"/>
    </sheetView>
  </sheetViews>
  <sheetFormatPr defaultColWidth="10.00390625" defaultRowHeight="12.75"/>
  <cols>
    <col min="1" max="1" width="9.125" style="18" customWidth="1"/>
    <col min="2" max="2" width="5.50390625" style="18" customWidth="1"/>
    <col min="3" max="3" width="26.00390625" style="19" customWidth="1"/>
    <col min="4" max="4" width="3.50390625" style="19" customWidth="1"/>
    <col min="5" max="5" width="2.625" style="19" customWidth="1"/>
    <col min="6" max="6" width="3.125" style="19" customWidth="1"/>
    <col min="7" max="7" width="3.375" style="19" customWidth="1"/>
    <col min="8" max="8" width="13.375" style="130" customWidth="1"/>
    <col min="9" max="11" width="13.625" style="130" customWidth="1"/>
    <col min="12" max="12" width="16.00390625" style="130" customWidth="1"/>
    <col min="13" max="16384" width="10.00390625" style="19" customWidth="1"/>
  </cols>
  <sheetData>
    <row r="1" spans="1:16" ht="15.75">
      <c r="A1" s="260" t="s">
        <v>0</v>
      </c>
      <c r="B1" s="260"/>
      <c r="C1" s="261"/>
      <c r="D1" s="261"/>
      <c r="E1" s="261"/>
      <c r="F1" s="261"/>
      <c r="G1" s="261"/>
      <c r="H1" s="261"/>
      <c r="I1" s="261"/>
      <c r="J1" s="261"/>
      <c r="K1" s="261"/>
      <c r="L1" s="129"/>
      <c r="M1" s="18"/>
      <c r="N1" s="18"/>
      <c r="O1" s="18"/>
      <c r="P1" s="18"/>
    </row>
    <row r="2" spans="1:16" s="20" customFormat="1" ht="12.75">
      <c r="A2" s="19"/>
      <c r="B2" s="19"/>
      <c r="C2" s="19"/>
      <c r="D2" s="19"/>
      <c r="E2" s="19"/>
      <c r="F2" s="19"/>
      <c r="G2" s="19"/>
      <c r="H2" s="130"/>
      <c r="I2" s="130"/>
      <c r="J2" s="130"/>
      <c r="K2" s="130"/>
      <c r="L2" s="130"/>
      <c r="M2" s="19"/>
      <c r="N2" s="19"/>
      <c r="O2" s="19"/>
      <c r="P2" s="19"/>
    </row>
    <row r="3" spans="1:16" s="20" customFormat="1" ht="12.75">
      <c r="A3" s="262" t="s">
        <v>114</v>
      </c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130"/>
      <c r="M3" s="19"/>
      <c r="N3" s="19"/>
      <c r="O3" s="19"/>
      <c r="P3" s="19"/>
    </row>
    <row r="4" spans="1:3" ht="12.75">
      <c r="A4" s="19"/>
      <c r="B4" s="19"/>
      <c r="C4" s="21"/>
    </row>
    <row r="5" spans="1:11" ht="12.75">
      <c r="A5" s="49" t="s">
        <v>161</v>
      </c>
      <c r="B5" s="22"/>
      <c r="C5" s="23"/>
      <c r="D5" s="23"/>
      <c r="E5" s="23"/>
      <c r="F5" s="23"/>
      <c r="G5" s="23"/>
      <c r="H5" s="131"/>
      <c r="I5" s="32"/>
      <c r="J5" s="32" t="s">
        <v>40</v>
      </c>
      <c r="K5" s="131" t="s">
        <v>162</v>
      </c>
    </row>
    <row r="6" spans="1:11" ht="12.75">
      <c r="A6" s="49" t="s">
        <v>175</v>
      </c>
      <c r="B6" s="11">
        <v>2018</v>
      </c>
      <c r="C6" s="12"/>
      <c r="D6" s="9"/>
      <c r="E6" s="9"/>
      <c r="F6" s="23"/>
      <c r="G6" s="9"/>
      <c r="H6" s="32"/>
      <c r="I6" s="32"/>
      <c r="J6" s="32"/>
      <c r="K6" s="32"/>
    </row>
    <row r="7" spans="1:11" ht="12.75">
      <c r="A7" s="22"/>
      <c r="B7" s="22"/>
      <c r="C7" s="12"/>
      <c r="D7" s="9"/>
      <c r="E7" s="9"/>
      <c r="F7" s="9"/>
      <c r="G7" s="9"/>
      <c r="H7" s="32"/>
      <c r="I7" s="32"/>
      <c r="J7" s="32"/>
      <c r="K7" s="32"/>
    </row>
    <row r="8" spans="1:2" ht="0.75" customHeight="1">
      <c r="A8" s="14"/>
      <c r="B8" s="14"/>
    </row>
    <row r="9" spans="1:12" ht="13.5" customHeight="1">
      <c r="A9" s="24"/>
      <c r="B9" s="25"/>
      <c r="C9" s="26"/>
      <c r="D9" s="25"/>
      <c r="E9" s="25"/>
      <c r="F9" s="25"/>
      <c r="G9" s="25"/>
      <c r="H9" s="132"/>
      <c r="I9" s="133"/>
      <c r="J9" s="134"/>
      <c r="K9" s="134"/>
      <c r="L9" s="135" t="s">
        <v>119</v>
      </c>
    </row>
    <row r="10" spans="1:12" ht="12.75">
      <c r="A10" s="27"/>
      <c r="B10" s="14"/>
      <c r="C10" s="28" t="s">
        <v>46</v>
      </c>
      <c r="D10" s="28"/>
      <c r="E10" s="28"/>
      <c r="F10" s="28"/>
      <c r="G10" s="28"/>
      <c r="H10" s="136" t="s">
        <v>115</v>
      </c>
      <c r="I10" s="136" t="s">
        <v>116</v>
      </c>
      <c r="J10" s="136" t="s">
        <v>117</v>
      </c>
      <c r="K10" s="136" t="s">
        <v>118</v>
      </c>
      <c r="L10" s="137" t="s">
        <v>120</v>
      </c>
    </row>
    <row r="11" spans="1:12" ht="12.75">
      <c r="A11" s="29"/>
      <c r="B11" s="30"/>
      <c r="C11" s="31"/>
      <c r="D11" s="31"/>
      <c r="E11" s="31"/>
      <c r="F11" s="31"/>
      <c r="G11" s="31"/>
      <c r="H11" s="138"/>
      <c r="I11" s="139"/>
      <c r="J11" s="140"/>
      <c r="K11" s="140"/>
      <c r="L11" s="141" t="s">
        <v>27</v>
      </c>
    </row>
    <row r="12" spans="1:12" ht="12.75">
      <c r="A12" s="27"/>
      <c r="B12" s="14"/>
      <c r="C12" s="9"/>
      <c r="D12" s="9"/>
      <c r="E12" s="9"/>
      <c r="F12" s="9"/>
      <c r="G12" s="9"/>
      <c r="H12" s="142"/>
      <c r="I12" s="142"/>
      <c r="J12" s="142"/>
      <c r="K12" s="143"/>
      <c r="L12" s="142"/>
    </row>
    <row r="13" spans="1:12" ht="12.75">
      <c r="A13" s="27" t="s">
        <v>53</v>
      </c>
      <c r="B13" s="52">
        <v>1</v>
      </c>
      <c r="C13" s="9" t="s">
        <v>54</v>
      </c>
      <c r="D13" s="32"/>
      <c r="E13" s="32"/>
      <c r="F13" s="32"/>
      <c r="G13" s="33"/>
      <c r="H13" s="142">
        <v>0</v>
      </c>
      <c r="I13" s="142">
        <v>0</v>
      </c>
      <c r="J13" s="142">
        <v>0</v>
      </c>
      <c r="K13" s="143">
        <v>0</v>
      </c>
      <c r="L13" s="142">
        <f>SUM(H13:K13)</f>
        <v>0</v>
      </c>
    </row>
    <row r="14" spans="1:13" ht="12.75">
      <c r="A14" s="27" t="s">
        <v>56</v>
      </c>
      <c r="B14" s="52">
        <v>2</v>
      </c>
      <c r="C14" s="22" t="s">
        <v>57</v>
      </c>
      <c r="D14" s="32"/>
      <c r="E14" s="32"/>
      <c r="F14" s="32"/>
      <c r="G14" s="33"/>
      <c r="H14" s="140">
        <v>118625799.77</v>
      </c>
      <c r="I14" s="140">
        <v>141953485.73</v>
      </c>
      <c r="J14" s="140">
        <v>123939441.77</v>
      </c>
      <c r="K14" s="140">
        <v>141953487.73</v>
      </c>
      <c r="L14" s="142">
        <f>SUM(H14:K14)</f>
        <v>526472215</v>
      </c>
      <c r="M14" s="55">
        <f>2482218-411100</f>
        <v>2071118</v>
      </c>
    </row>
    <row r="15" spans="1:13" ht="19.5" customHeight="1">
      <c r="A15" s="27" t="s">
        <v>59</v>
      </c>
      <c r="B15" s="52">
        <v>3</v>
      </c>
      <c r="C15" s="22" t="s">
        <v>60</v>
      </c>
      <c r="D15" s="32"/>
      <c r="E15" s="32"/>
      <c r="F15" s="32"/>
      <c r="G15" s="33"/>
      <c r="H15" s="142">
        <f>+H13-H14</f>
        <v>-118625799.77</v>
      </c>
      <c r="I15" s="142">
        <f>+I13-I14</f>
        <v>-141953485.73</v>
      </c>
      <c r="J15" s="142">
        <f>+J13-J14</f>
        <v>-123939441.77</v>
      </c>
      <c r="K15" s="143">
        <f>+K13-K14</f>
        <v>-141953487.73</v>
      </c>
      <c r="L15" s="145">
        <f aca="true" t="shared" si="0" ref="L15:L26">SUM(H15:K15)</f>
        <v>-526472215</v>
      </c>
      <c r="M15" s="55"/>
    </row>
    <row r="16" spans="1:13" ht="12.75">
      <c r="A16" s="27" t="s">
        <v>61</v>
      </c>
      <c r="B16" s="52">
        <v>4</v>
      </c>
      <c r="C16" s="22" t="s">
        <v>62</v>
      </c>
      <c r="D16" s="34"/>
      <c r="E16" s="34"/>
      <c r="F16" s="34"/>
      <c r="G16" s="35"/>
      <c r="H16" s="143">
        <v>0</v>
      </c>
      <c r="I16" s="142">
        <v>0</v>
      </c>
      <c r="J16" s="142">
        <v>0</v>
      </c>
      <c r="K16" s="143">
        <v>0</v>
      </c>
      <c r="L16" s="142">
        <f t="shared" si="0"/>
        <v>0</v>
      </c>
      <c r="M16" s="55"/>
    </row>
    <row r="17" spans="1:13" ht="12.75">
      <c r="A17" s="27" t="s">
        <v>63</v>
      </c>
      <c r="B17" s="52">
        <v>5</v>
      </c>
      <c r="C17" s="22" t="s">
        <v>64</v>
      </c>
      <c r="D17" s="32"/>
      <c r="E17" s="32"/>
      <c r="F17" s="32"/>
      <c r="G17" s="33"/>
      <c r="H17" s="140">
        <v>453915</v>
      </c>
      <c r="I17" s="140">
        <v>680873</v>
      </c>
      <c r="J17" s="140">
        <v>680873</v>
      </c>
      <c r="K17" s="140">
        <v>680874</v>
      </c>
      <c r="L17" s="140">
        <f t="shared" si="0"/>
        <v>2496535</v>
      </c>
      <c r="M17" s="55">
        <f>181100+230000</f>
        <v>411100</v>
      </c>
    </row>
    <row r="18" spans="1:13" ht="19.5" customHeight="1">
      <c r="A18" s="27" t="s">
        <v>65</v>
      </c>
      <c r="B18" s="52">
        <v>6</v>
      </c>
      <c r="C18" s="22" t="s">
        <v>66</v>
      </c>
      <c r="D18" s="32"/>
      <c r="E18" s="32"/>
      <c r="F18" s="32"/>
      <c r="G18" s="33"/>
      <c r="H18" s="142">
        <f>+H15+H16-H17</f>
        <v>-119079714.77</v>
      </c>
      <c r="I18" s="142">
        <f>+I15+I16-I17</f>
        <v>-142634358.73</v>
      </c>
      <c r="J18" s="142">
        <f>+J15+J16-J17</f>
        <v>-124620314.77</v>
      </c>
      <c r="K18" s="143">
        <f>+K15+K16-K17</f>
        <v>-142634361.73</v>
      </c>
      <c r="L18" s="142">
        <f t="shared" si="0"/>
        <v>-528968750</v>
      </c>
      <c r="M18" s="55"/>
    </row>
    <row r="19" spans="1:12" ht="12.75">
      <c r="A19" s="27"/>
      <c r="B19" s="52">
        <v>7</v>
      </c>
      <c r="C19" s="49" t="s">
        <v>121</v>
      </c>
      <c r="D19" s="32"/>
      <c r="E19" s="32"/>
      <c r="F19" s="32"/>
      <c r="G19" s="33"/>
      <c r="H19" s="142">
        <f aca="true" t="shared" si="1" ref="H19:K20">+H13+H16</f>
        <v>0</v>
      </c>
      <c r="I19" s="142">
        <f t="shared" si="1"/>
        <v>0</v>
      </c>
      <c r="J19" s="142">
        <f t="shared" si="1"/>
        <v>0</v>
      </c>
      <c r="K19" s="143">
        <f t="shared" si="1"/>
        <v>0</v>
      </c>
      <c r="L19" s="142">
        <f t="shared" si="0"/>
        <v>0</v>
      </c>
    </row>
    <row r="20" spans="1:12" ht="12.75">
      <c r="A20" s="27"/>
      <c r="B20" s="52">
        <v>8</v>
      </c>
      <c r="C20" s="49" t="s">
        <v>122</v>
      </c>
      <c r="D20" s="32"/>
      <c r="E20" s="32"/>
      <c r="F20" s="32"/>
      <c r="G20" s="33"/>
      <c r="H20" s="140">
        <f t="shared" si="1"/>
        <v>119079714.77</v>
      </c>
      <c r="I20" s="140">
        <f t="shared" si="1"/>
        <v>142634358.73</v>
      </c>
      <c r="J20" s="140">
        <f t="shared" si="1"/>
        <v>124620314.77</v>
      </c>
      <c r="K20" s="144">
        <f t="shared" si="1"/>
        <v>142634361.73</v>
      </c>
      <c r="L20" s="142">
        <f t="shared" si="0"/>
        <v>528968750</v>
      </c>
    </row>
    <row r="21" spans="1:12" ht="18" customHeight="1">
      <c r="A21" s="27" t="s">
        <v>67</v>
      </c>
      <c r="B21" s="52">
        <v>9</v>
      </c>
      <c r="C21" s="22" t="s">
        <v>68</v>
      </c>
      <c r="D21" s="32"/>
      <c r="E21" s="32"/>
      <c r="F21" s="32"/>
      <c r="G21" s="33"/>
      <c r="H21" s="142">
        <v>0</v>
      </c>
      <c r="I21" s="142">
        <v>0</v>
      </c>
      <c r="J21" s="142">
        <v>0</v>
      </c>
      <c r="K21" s="143">
        <v>0</v>
      </c>
      <c r="L21" s="145">
        <f t="shared" si="0"/>
        <v>0</v>
      </c>
    </row>
    <row r="22" spans="1:12" ht="12.75">
      <c r="A22" s="27" t="s">
        <v>69</v>
      </c>
      <c r="B22" s="52">
        <v>10</v>
      </c>
      <c r="C22" s="22" t="s">
        <v>70</v>
      </c>
      <c r="D22" s="32"/>
      <c r="E22" s="32"/>
      <c r="F22" s="32"/>
      <c r="G22" s="33"/>
      <c r="H22" s="142">
        <v>0</v>
      </c>
      <c r="I22" s="142">
        <v>0</v>
      </c>
      <c r="J22" s="142">
        <v>0</v>
      </c>
      <c r="K22" s="143">
        <v>0</v>
      </c>
      <c r="L22" s="142">
        <f t="shared" si="0"/>
        <v>0</v>
      </c>
    </row>
    <row r="23" spans="1:12" ht="19.5" customHeight="1">
      <c r="A23" s="27" t="s">
        <v>71</v>
      </c>
      <c r="B23" s="52">
        <v>11</v>
      </c>
      <c r="C23" s="22" t="s">
        <v>72</v>
      </c>
      <c r="D23" s="32"/>
      <c r="E23" s="32"/>
      <c r="F23" s="32"/>
      <c r="G23" s="33"/>
      <c r="H23" s="140">
        <f>+H18+H21-H22</f>
        <v>-119079714.77</v>
      </c>
      <c r="I23" s="140">
        <f>+I18+I21-I22</f>
        <v>-142634358.73</v>
      </c>
      <c r="J23" s="140">
        <f>+J18+J21-J22</f>
        <v>-124620314.77</v>
      </c>
      <c r="K23" s="140">
        <f>+K18+K21-K22</f>
        <v>-142634361.73</v>
      </c>
      <c r="L23" s="140">
        <f t="shared" si="0"/>
        <v>-528968750</v>
      </c>
    </row>
    <row r="24" spans="1:12" ht="18.75" customHeight="1">
      <c r="A24" s="27" t="s">
        <v>73</v>
      </c>
      <c r="B24" s="52">
        <v>12</v>
      </c>
      <c r="C24" s="22" t="s">
        <v>74</v>
      </c>
      <c r="D24" s="32"/>
      <c r="E24" s="32"/>
      <c r="F24" s="32"/>
      <c r="G24" s="33"/>
      <c r="H24" s="142"/>
      <c r="I24" s="142"/>
      <c r="J24" s="142"/>
      <c r="K24" s="143"/>
      <c r="L24" s="142">
        <f t="shared" si="0"/>
        <v>0</v>
      </c>
    </row>
    <row r="25" spans="1:12" ht="12.75">
      <c r="A25" s="27" t="s">
        <v>75</v>
      </c>
      <c r="B25" s="52">
        <v>13</v>
      </c>
      <c r="C25" s="22" t="s">
        <v>76</v>
      </c>
      <c r="D25" s="32"/>
      <c r="E25" s="32"/>
      <c r="F25" s="32"/>
      <c r="G25" s="33"/>
      <c r="H25" s="142">
        <v>0</v>
      </c>
      <c r="I25" s="142">
        <v>0</v>
      </c>
      <c r="J25" s="142">
        <v>0</v>
      </c>
      <c r="K25" s="143">
        <v>0</v>
      </c>
      <c r="L25" s="142">
        <f t="shared" si="0"/>
        <v>0</v>
      </c>
    </row>
    <row r="26" spans="1:12" ht="18.75" customHeight="1">
      <c r="A26" s="27" t="s">
        <v>78</v>
      </c>
      <c r="B26" s="52">
        <v>14</v>
      </c>
      <c r="C26" s="22" t="s">
        <v>79</v>
      </c>
      <c r="D26" s="32"/>
      <c r="E26" s="32"/>
      <c r="F26" s="32"/>
      <c r="G26" s="33"/>
      <c r="H26" s="142">
        <f>+H24-H25</f>
        <v>0</v>
      </c>
      <c r="I26" s="142">
        <f>+I24-I25</f>
        <v>0</v>
      </c>
      <c r="J26" s="142">
        <f>+J24-J25</f>
        <v>0</v>
      </c>
      <c r="K26" s="143">
        <f>+K24-K25</f>
        <v>0</v>
      </c>
      <c r="L26" s="142">
        <f t="shared" si="0"/>
        <v>0</v>
      </c>
    </row>
    <row r="27" spans="1:12" s="39" customFormat="1" ht="24.75" customHeight="1">
      <c r="A27" s="36" t="s">
        <v>80</v>
      </c>
      <c r="B27" s="53">
        <v>15</v>
      </c>
      <c r="C27" s="54" t="s">
        <v>81</v>
      </c>
      <c r="D27" s="37"/>
      <c r="E27" s="37"/>
      <c r="F27" s="37"/>
      <c r="G27" s="38"/>
      <c r="H27" s="146">
        <f>+H23+H26</f>
        <v>-119079714.77</v>
      </c>
      <c r="I27" s="146">
        <f>+I23+I26</f>
        <v>-142634358.73</v>
      </c>
      <c r="J27" s="146">
        <f>+J23+J26</f>
        <v>-124620314.77</v>
      </c>
      <c r="K27" s="146">
        <f>+K23+K26</f>
        <v>-142634361.73</v>
      </c>
      <c r="L27" s="146">
        <f>+L23+L26</f>
        <v>-528968750</v>
      </c>
    </row>
    <row r="28" spans="1:10" ht="12.75">
      <c r="A28" s="235"/>
      <c r="B28" s="235"/>
      <c r="H28" s="147">
        <f>507300.35+110716.88</f>
        <v>618017.23</v>
      </c>
      <c r="I28" s="147">
        <f>1051409.42+238840.92-618017.23</f>
        <v>672233.1099999999</v>
      </c>
      <c r="J28" s="147">
        <f>1511041.82+417731.58-I28-H28</f>
        <v>638523.0600000003</v>
      </c>
    </row>
    <row r="29" spans="1:12" ht="17.25" customHeight="1">
      <c r="A29" s="268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</row>
    <row r="30" spans="1:12" s="42" customFormat="1" ht="17.25" customHeight="1">
      <c r="A30" s="268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</row>
    <row r="31" spans="1:12" s="42" customFormat="1" ht="9" customHeight="1">
      <c r="A31" s="40"/>
      <c r="B31" s="40"/>
      <c r="C31" s="43"/>
      <c r="D31" s="266"/>
      <c r="E31" s="266"/>
      <c r="F31" s="266"/>
      <c r="G31" s="266"/>
      <c r="H31" s="267"/>
      <c r="I31" s="267"/>
      <c r="J31" s="264"/>
      <c r="K31" s="265"/>
      <c r="L31" s="120"/>
    </row>
    <row r="32" spans="1:12" s="42" customFormat="1" ht="9.75" customHeight="1">
      <c r="A32" s="40"/>
      <c r="B32" s="40"/>
      <c r="C32" s="43"/>
      <c r="D32" s="266"/>
      <c r="E32" s="266"/>
      <c r="F32" s="266"/>
      <c r="G32" s="266"/>
      <c r="H32" s="267"/>
      <c r="I32" s="267"/>
      <c r="J32" s="264"/>
      <c r="K32" s="265"/>
      <c r="L32" s="120"/>
    </row>
  </sheetData>
  <sheetProtection/>
  <mergeCells count="8">
    <mergeCell ref="A1:K1"/>
    <mergeCell ref="A3:K3"/>
    <mergeCell ref="J31:K31"/>
    <mergeCell ref="J32:K32"/>
    <mergeCell ref="D31:I31"/>
    <mergeCell ref="D32:I32"/>
    <mergeCell ref="A29:L29"/>
    <mergeCell ref="A30:L30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87"/>
  <legacyDrawing r:id="rId2"/>
  <oleObjects>
    <oleObject progId="PBrush" shapeId="3040014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N9" sqref="N9"/>
    </sheetView>
  </sheetViews>
  <sheetFormatPr defaultColWidth="11.00390625" defaultRowHeight="12.75"/>
  <cols>
    <col min="1" max="1" width="11.00390625" style="19" customWidth="1"/>
    <col min="2" max="2" width="7.875" style="258" customWidth="1"/>
    <col min="3" max="3" width="5.375" style="19" customWidth="1"/>
    <col min="4" max="4" width="7.875" style="258" customWidth="1"/>
    <col min="5" max="5" width="11.00390625" style="19" customWidth="1"/>
    <col min="6" max="6" width="7.875" style="258" customWidth="1"/>
    <col min="7" max="7" width="7.125" style="19" customWidth="1"/>
    <col min="8" max="8" width="7.875" style="258" customWidth="1"/>
    <col min="9" max="9" width="11.50390625" style="19" bestFit="1" customWidth="1"/>
    <col min="10" max="10" width="7.875" style="258" customWidth="1"/>
    <col min="11" max="11" width="11.50390625" style="19" bestFit="1" customWidth="1"/>
    <col min="12" max="12" width="7.875" style="258" customWidth="1"/>
    <col min="13" max="16384" width="11.00390625" style="19" customWidth="1"/>
  </cols>
  <sheetData>
    <row r="1" spans="1:13" ht="12.75">
      <c r="A1" s="19" t="s">
        <v>27</v>
      </c>
      <c r="B1" s="258" t="s">
        <v>181</v>
      </c>
      <c r="C1" s="19" t="s">
        <v>4</v>
      </c>
      <c r="D1" s="258" t="s">
        <v>181</v>
      </c>
      <c r="E1" s="19" t="s">
        <v>28</v>
      </c>
      <c r="F1" s="258" t="s">
        <v>181</v>
      </c>
      <c r="G1" s="19" t="s">
        <v>46</v>
      </c>
      <c r="H1" s="258" t="s">
        <v>181</v>
      </c>
      <c r="I1" s="19" t="s">
        <v>43</v>
      </c>
      <c r="J1" s="258" t="s">
        <v>181</v>
      </c>
      <c r="K1" s="19" t="s">
        <v>82</v>
      </c>
      <c r="L1" s="258" t="s">
        <v>181</v>
      </c>
      <c r="M1" s="19" t="s">
        <v>83</v>
      </c>
    </row>
    <row r="2" spans="1:13" ht="12.75">
      <c r="A2" s="19">
        <f>+'Anexo 4 '!$B$6</f>
        <v>2018</v>
      </c>
      <c r="B2" s="258" t="s">
        <v>181</v>
      </c>
      <c r="C2" s="19">
        <v>2</v>
      </c>
      <c r="D2" s="258" t="s">
        <v>181</v>
      </c>
      <c r="E2" s="50" t="str">
        <f>+'Anexo 4 '!$K$5</f>
        <v>010102</v>
      </c>
      <c r="F2" s="258" t="s">
        <v>181</v>
      </c>
      <c r="G2" s="19">
        <f>+'Anexo 4 '!B13</f>
        <v>1</v>
      </c>
      <c r="H2" s="258" t="s">
        <v>181</v>
      </c>
      <c r="I2" s="56">
        <f>+'Anexo 4 '!H13</f>
        <v>0</v>
      </c>
      <c r="J2" s="258" t="s">
        <v>181</v>
      </c>
      <c r="K2" s="56">
        <f>+'Anexo 4 '!I13</f>
        <v>0</v>
      </c>
      <c r="L2" s="258" t="s">
        <v>181</v>
      </c>
      <c r="M2" s="56">
        <f>+'Anexo 4 '!J13</f>
        <v>0</v>
      </c>
    </row>
    <row r="3" spans="1:13" ht="12.75">
      <c r="A3" s="19">
        <f>+'Anexo 4 '!$B$6</f>
        <v>2018</v>
      </c>
      <c r="B3" s="258" t="s">
        <v>181</v>
      </c>
      <c r="C3" s="19">
        <v>2</v>
      </c>
      <c r="D3" s="258" t="s">
        <v>181</v>
      </c>
      <c r="E3" s="50" t="str">
        <f>+'Anexo 4 '!$K$5</f>
        <v>010102</v>
      </c>
      <c r="F3" s="258" t="s">
        <v>181</v>
      </c>
      <c r="G3" s="19">
        <f>+'Anexo 4 '!B14</f>
        <v>2</v>
      </c>
      <c r="H3" s="258" t="s">
        <v>181</v>
      </c>
      <c r="I3" s="56">
        <f>+'Anexo 4 '!H14</f>
        <v>109504842.33</v>
      </c>
      <c r="J3" s="258" t="s">
        <v>181</v>
      </c>
      <c r="K3" s="56">
        <f>+'Anexo 4 '!I14</f>
        <v>141953485.73</v>
      </c>
      <c r="L3" s="258" t="s">
        <v>181</v>
      </c>
      <c r="M3" s="56">
        <f>+'Anexo 4 '!J14</f>
        <v>-32448643.39999999</v>
      </c>
    </row>
    <row r="4" spans="1:13" ht="12.75">
      <c r="A4" s="19">
        <f>+'Anexo 4 '!$B$6</f>
        <v>2018</v>
      </c>
      <c r="B4" s="258" t="s">
        <v>181</v>
      </c>
      <c r="C4" s="19">
        <v>2</v>
      </c>
      <c r="D4" s="258" t="s">
        <v>181</v>
      </c>
      <c r="E4" s="50" t="str">
        <f>+'Anexo 4 '!$K$5</f>
        <v>010102</v>
      </c>
      <c r="F4" s="258" t="s">
        <v>181</v>
      </c>
      <c r="G4" s="19">
        <f>+'Anexo 4 '!B15</f>
        <v>3</v>
      </c>
      <c r="H4" s="258" t="s">
        <v>181</v>
      </c>
      <c r="I4" s="56">
        <f>+'Anexo 4 '!H15</f>
        <v>-109504842.33</v>
      </c>
      <c r="J4" s="258" t="s">
        <v>181</v>
      </c>
      <c r="K4" s="56">
        <f>+'Anexo 4 '!I15</f>
        <v>-141953485.73</v>
      </c>
      <c r="L4" s="258" t="s">
        <v>181</v>
      </c>
      <c r="M4" s="56">
        <f>+'Anexo 4 '!J15</f>
        <v>32448643.39999999</v>
      </c>
    </row>
    <row r="5" spans="1:13" ht="12.75">
      <c r="A5" s="19">
        <f>+'Anexo 4 '!$B$6</f>
        <v>2018</v>
      </c>
      <c r="B5" s="258" t="s">
        <v>181</v>
      </c>
      <c r="C5" s="19">
        <v>2</v>
      </c>
      <c r="D5" s="258" t="s">
        <v>181</v>
      </c>
      <c r="E5" s="50" t="str">
        <f>+'Anexo 4 '!$K$5</f>
        <v>010102</v>
      </c>
      <c r="F5" s="258" t="s">
        <v>181</v>
      </c>
      <c r="G5" s="19">
        <f>+'Anexo 4 '!B16</f>
        <v>4</v>
      </c>
      <c r="H5" s="258" t="s">
        <v>181</v>
      </c>
      <c r="I5" s="56">
        <f>+'Anexo 4 '!H16</f>
        <v>0</v>
      </c>
      <c r="J5" s="258" t="s">
        <v>181</v>
      </c>
      <c r="K5" s="56">
        <f>+'Anexo 4 '!I16</f>
        <v>0</v>
      </c>
      <c r="L5" s="258" t="s">
        <v>181</v>
      </c>
      <c r="M5" s="56">
        <f>+'Anexo 4 '!J16</f>
        <v>0</v>
      </c>
    </row>
    <row r="6" spans="1:13" ht="12.75">
      <c r="A6" s="19">
        <f>+'Anexo 4 '!$B$6</f>
        <v>2018</v>
      </c>
      <c r="B6" s="258" t="s">
        <v>181</v>
      </c>
      <c r="C6" s="19">
        <v>2</v>
      </c>
      <c r="D6" s="258" t="s">
        <v>181</v>
      </c>
      <c r="E6" s="50" t="str">
        <f>+'Anexo 4 '!$K$5</f>
        <v>010102</v>
      </c>
      <c r="F6" s="258" t="s">
        <v>181</v>
      </c>
      <c r="G6" s="19">
        <f>+'Anexo 4 '!B17</f>
        <v>5</v>
      </c>
      <c r="H6" s="258" t="s">
        <v>181</v>
      </c>
      <c r="I6" s="56">
        <f>+'Anexo 4 '!H17</f>
        <v>181620.86</v>
      </c>
      <c r="J6" s="258" t="s">
        <v>181</v>
      </c>
      <c r="K6" s="56">
        <f>+'Anexo 4 '!I17</f>
        <v>680873</v>
      </c>
      <c r="L6" s="258" t="s">
        <v>181</v>
      </c>
      <c r="M6" s="56">
        <f>+'Anexo 4 '!J17</f>
        <v>-499252.14</v>
      </c>
    </row>
    <row r="7" spans="1:13" ht="12.75">
      <c r="A7" s="19">
        <f>+'Anexo 4 '!$B$6</f>
        <v>2018</v>
      </c>
      <c r="B7" s="258" t="s">
        <v>181</v>
      </c>
      <c r="C7" s="19">
        <v>2</v>
      </c>
      <c r="D7" s="258" t="s">
        <v>181</v>
      </c>
      <c r="E7" s="50" t="str">
        <f>+'Anexo 4 '!$K$5</f>
        <v>010102</v>
      </c>
      <c r="F7" s="258" t="s">
        <v>181</v>
      </c>
      <c r="G7" s="19">
        <f>+'Anexo 4 '!B18</f>
        <v>6</v>
      </c>
      <c r="H7" s="258" t="s">
        <v>181</v>
      </c>
      <c r="I7" s="56">
        <f>+'Anexo 4 '!H18</f>
        <v>-109686463.19</v>
      </c>
      <c r="J7" s="258" t="s">
        <v>181</v>
      </c>
      <c r="K7" s="56">
        <f>+'Anexo 4 '!I18</f>
        <v>-142634358.73</v>
      </c>
      <c r="L7" s="258" t="s">
        <v>181</v>
      </c>
      <c r="M7" s="56">
        <f>+'Anexo 4 '!J18</f>
        <v>32947895.53999999</v>
      </c>
    </row>
    <row r="8" spans="1:13" ht="12.75">
      <c r="A8" s="19">
        <f>+'Anexo 4 '!$B$6</f>
        <v>2018</v>
      </c>
      <c r="B8" s="258" t="s">
        <v>181</v>
      </c>
      <c r="C8" s="19">
        <v>2</v>
      </c>
      <c r="D8" s="258" t="s">
        <v>181</v>
      </c>
      <c r="E8" s="50" t="str">
        <f>+'Anexo 4 '!$K$5</f>
        <v>010102</v>
      </c>
      <c r="F8" s="258" t="s">
        <v>181</v>
      </c>
      <c r="G8" s="19">
        <f>+'Anexo 4 '!B19</f>
        <v>7</v>
      </c>
      <c r="H8" s="258" t="s">
        <v>181</v>
      </c>
      <c r="I8" s="56">
        <f>+'Anexo 4 '!H19</f>
        <v>0</v>
      </c>
      <c r="J8" s="258" t="s">
        <v>181</v>
      </c>
      <c r="K8" s="56">
        <f>+'Anexo 4 '!I19</f>
        <v>0</v>
      </c>
      <c r="L8" s="258" t="s">
        <v>181</v>
      </c>
      <c r="M8" s="56">
        <f>+'Anexo 4 '!J19</f>
        <v>0</v>
      </c>
    </row>
    <row r="9" spans="1:13" ht="12.75">
      <c r="A9" s="19">
        <f>+'Anexo 4 '!$B$6</f>
        <v>2018</v>
      </c>
      <c r="B9" s="258" t="s">
        <v>181</v>
      </c>
      <c r="C9" s="19">
        <v>2</v>
      </c>
      <c r="D9" s="258" t="s">
        <v>181</v>
      </c>
      <c r="E9" s="50" t="str">
        <f>+'Anexo 4 '!$K$5</f>
        <v>010102</v>
      </c>
      <c r="F9" s="258" t="s">
        <v>181</v>
      </c>
      <c r="G9" s="19">
        <f>+'Anexo 4 '!B20</f>
        <v>8</v>
      </c>
      <c r="H9" s="258" t="s">
        <v>181</v>
      </c>
      <c r="I9" s="56">
        <f>+'Anexo 4 '!H20</f>
        <v>109686463.19</v>
      </c>
      <c r="J9" s="258" t="s">
        <v>181</v>
      </c>
      <c r="K9" s="56">
        <f>+'Anexo 4 '!I20</f>
        <v>142634358.73</v>
      </c>
      <c r="L9" s="258" t="s">
        <v>181</v>
      </c>
      <c r="M9" s="56">
        <f>+'Anexo 4 '!J20</f>
        <v>-32947895.53999999</v>
      </c>
    </row>
    <row r="10" spans="1:13" ht="12.75">
      <c r="A10" s="19">
        <f>+'Anexo 4 '!$B$6</f>
        <v>2018</v>
      </c>
      <c r="B10" s="258" t="s">
        <v>181</v>
      </c>
      <c r="C10" s="19">
        <v>2</v>
      </c>
      <c r="D10" s="258" t="s">
        <v>181</v>
      </c>
      <c r="E10" s="50" t="str">
        <f>+'Anexo 4 '!$K$5</f>
        <v>010102</v>
      </c>
      <c r="F10" s="258" t="s">
        <v>181</v>
      </c>
      <c r="G10" s="19">
        <f>+'Anexo 4 '!B21</f>
        <v>9</v>
      </c>
      <c r="H10" s="258" t="s">
        <v>181</v>
      </c>
      <c r="I10" s="56">
        <f>+'Anexo 4 '!H21</f>
        <v>0</v>
      </c>
      <c r="J10" s="258" t="s">
        <v>181</v>
      </c>
      <c r="K10" s="56">
        <f>+'Anexo 4 '!I21</f>
        <v>0</v>
      </c>
      <c r="L10" s="258" t="s">
        <v>181</v>
      </c>
      <c r="M10" s="56">
        <f>+'Anexo 4 '!J21</f>
        <v>0</v>
      </c>
    </row>
    <row r="11" spans="1:13" ht="12.75">
      <c r="A11" s="19">
        <f>+'Anexo 4 '!$B$6</f>
        <v>2018</v>
      </c>
      <c r="B11" s="258" t="s">
        <v>181</v>
      </c>
      <c r="C11" s="19">
        <v>2</v>
      </c>
      <c r="D11" s="258" t="s">
        <v>181</v>
      </c>
      <c r="E11" s="50" t="str">
        <f>+'Anexo 4 '!$K$5</f>
        <v>010102</v>
      </c>
      <c r="F11" s="258" t="s">
        <v>181</v>
      </c>
      <c r="G11" s="19">
        <f>+'Anexo 4 '!B22</f>
        <v>10</v>
      </c>
      <c r="H11" s="258" t="s">
        <v>181</v>
      </c>
      <c r="I11" s="56">
        <f>+'Anexo 4 '!H22</f>
        <v>0</v>
      </c>
      <c r="J11" s="258" t="s">
        <v>181</v>
      </c>
      <c r="K11" s="56">
        <f>+'Anexo 4 '!I22</f>
        <v>0</v>
      </c>
      <c r="L11" s="258" t="s">
        <v>181</v>
      </c>
      <c r="M11" s="56">
        <f>+'Anexo 4 '!J22</f>
        <v>0</v>
      </c>
    </row>
    <row r="12" spans="1:13" ht="12.75">
      <c r="A12" s="19">
        <f>+'Anexo 4 '!$B$6</f>
        <v>2018</v>
      </c>
      <c r="B12" s="258" t="s">
        <v>181</v>
      </c>
      <c r="C12" s="19">
        <v>2</v>
      </c>
      <c r="D12" s="258" t="s">
        <v>181</v>
      </c>
      <c r="E12" s="50" t="str">
        <f>+'Anexo 4 '!$K$5</f>
        <v>010102</v>
      </c>
      <c r="F12" s="258" t="s">
        <v>181</v>
      </c>
      <c r="G12" s="19">
        <f>+'Anexo 4 '!B23</f>
        <v>11</v>
      </c>
      <c r="H12" s="258" t="s">
        <v>181</v>
      </c>
      <c r="I12" s="56">
        <f>+'Anexo 4 '!H23</f>
        <v>-109686463.19</v>
      </c>
      <c r="J12" s="258" t="s">
        <v>181</v>
      </c>
      <c r="K12" s="56">
        <f>+'Anexo 4 '!I23</f>
        <v>-142634358.73</v>
      </c>
      <c r="L12" s="258" t="s">
        <v>181</v>
      </c>
      <c r="M12" s="56">
        <f>+'Anexo 4 '!J23</f>
        <v>32947895.53999999</v>
      </c>
    </row>
    <row r="13" spans="1:13" ht="12.75">
      <c r="A13" s="19">
        <f>+'Anexo 4 '!$B$6</f>
        <v>2018</v>
      </c>
      <c r="B13" s="258" t="s">
        <v>181</v>
      </c>
      <c r="C13" s="19">
        <v>2</v>
      </c>
      <c r="D13" s="258" t="s">
        <v>181</v>
      </c>
      <c r="E13" s="50" t="str">
        <f>+'Anexo 4 '!$K$5</f>
        <v>010102</v>
      </c>
      <c r="F13" s="258" t="s">
        <v>181</v>
      </c>
      <c r="G13" s="19">
        <f>+'Anexo 4 '!B24</f>
        <v>12</v>
      </c>
      <c r="H13" s="258" t="s">
        <v>181</v>
      </c>
      <c r="I13" s="56">
        <f>+'Anexo 4 '!H24</f>
        <v>0</v>
      </c>
      <c r="J13" s="258" t="s">
        <v>181</v>
      </c>
      <c r="K13" s="56">
        <f>+'Anexo 4 '!I24</f>
        <v>0</v>
      </c>
      <c r="L13" s="258" t="s">
        <v>181</v>
      </c>
      <c r="M13" s="56">
        <f>+'Anexo 4 '!J24</f>
        <v>0</v>
      </c>
    </row>
    <row r="14" spans="1:13" ht="12.75">
      <c r="A14" s="19">
        <f>+'Anexo 4 '!$B$6</f>
        <v>2018</v>
      </c>
      <c r="B14" s="258" t="s">
        <v>181</v>
      </c>
      <c r="C14" s="19">
        <v>2</v>
      </c>
      <c r="D14" s="258" t="s">
        <v>181</v>
      </c>
      <c r="E14" s="50" t="str">
        <f>+'Anexo 4 '!$K$5</f>
        <v>010102</v>
      </c>
      <c r="F14" s="258" t="s">
        <v>181</v>
      </c>
      <c r="G14" s="19">
        <f>+'Anexo 4 '!B25</f>
        <v>13</v>
      </c>
      <c r="H14" s="258" t="s">
        <v>181</v>
      </c>
      <c r="I14" s="56">
        <f>+'Anexo 4 '!H25</f>
        <v>0</v>
      </c>
      <c r="J14" s="258" t="s">
        <v>181</v>
      </c>
      <c r="K14" s="56">
        <f>+'Anexo 4 '!I25</f>
        <v>0</v>
      </c>
      <c r="L14" s="258" t="s">
        <v>181</v>
      </c>
      <c r="M14" s="56">
        <f>+'Anexo 4 '!J25</f>
        <v>0</v>
      </c>
    </row>
    <row r="15" spans="1:13" ht="12.75">
      <c r="A15" s="19">
        <f>+'Anexo 4 '!$B$6</f>
        <v>2018</v>
      </c>
      <c r="B15" s="258" t="s">
        <v>181</v>
      </c>
      <c r="C15" s="19">
        <v>2</v>
      </c>
      <c r="D15" s="258" t="s">
        <v>181</v>
      </c>
      <c r="E15" s="50" t="str">
        <f>+'Anexo 4 '!$K$5</f>
        <v>010102</v>
      </c>
      <c r="F15" s="258" t="s">
        <v>181</v>
      </c>
      <c r="G15" s="19">
        <f>+'Anexo 4 '!B26</f>
        <v>14</v>
      </c>
      <c r="H15" s="258" t="s">
        <v>181</v>
      </c>
      <c r="I15" s="56">
        <f>+'Anexo 4 '!H26</f>
        <v>0</v>
      </c>
      <c r="J15" s="258" t="s">
        <v>181</v>
      </c>
      <c r="K15" s="56">
        <f>+'Anexo 4 '!I26</f>
        <v>0</v>
      </c>
      <c r="L15" s="258" t="s">
        <v>181</v>
      </c>
      <c r="M15" s="56">
        <f>+'Anexo 4 '!J26</f>
        <v>0</v>
      </c>
    </row>
    <row r="16" spans="1:13" ht="12.75">
      <c r="A16" s="19">
        <f>+'Anexo 4 '!$B$6</f>
        <v>2018</v>
      </c>
      <c r="B16" s="258" t="s">
        <v>181</v>
      </c>
      <c r="C16" s="19">
        <v>2</v>
      </c>
      <c r="D16" s="258" t="s">
        <v>181</v>
      </c>
      <c r="E16" s="50" t="str">
        <f>+'Anexo 4 '!$K$5</f>
        <v>010102</v>
      </c>
      <c r="F16" s="258" t="s">
        <v>181</v>
      </c>
      <c r="G16" s="19">
        <f>+'Anexo 4 '!B27</f>
        <v>15</v>
      </c>
      <c r="H16" s="258" t="s">
        <v>181</v>
      </c>
      <c r="I16" s="56">
        <f>+'Anexo 4 '!H27</f>
        <v>-109686463.19</v>
      </c>
      <c r="J16" s="258" t="s">
        <v>181</v>
      </c>
      <c r="K16" s="56">
        <f>+'Anexo 4 '!I27</f>
        <v>-142634358.73</v>
      </c>
      <c r="L16" s="258" t="s">
        <v>181</v>
      </c>
      <c r="M16" s="56">
        <f>+'Anexo 4 '!J27</f>
        <v>32947895.53999999</v>
      </c>
    </row>
  </sheetData>
  <sheetProtection/>
  <printOptions/>
  <pageMargins left="0.75" right="0.75" top="1" bottom="1" header="0" footer="0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41"/>
  <sheetViews>
    <sheetView zoomScalePageLayoutView="0" workbookViewId="0" topLeftCell="A1">
      <selection activeCell="B16" sqref="B16"/>
    </sheetView>
  </sheetViews>
  <sheetFormatPr defaultColWidth="11.00390625" defaultRowHeight="12.75"/>
  <cols>
    <col min="1" max="1" width="5.125" style="0" customWidth="1"/>
    <col min="2" max="7" width="9.875" style="0" customWidth="1"/>
    <col min="8" max="12" width="3.125" style="0" customWidth="1"/>
  </cols>
  <sheetData>
    <row r="1" spans="2:11" ht="12.75">
      <c r="B1" s="108"/>
      <c r="C1" s="105"/>
      <c r="D1" s="105"/>
      <c r="E1" s="105"/>
      <c r="F1" s="105"/>
      <c r="G1" s="105"/>
      <c r="H1" s="105"/>
      <c r="I1" s="105"/>
      <c r="J1" s="105"/>
      <c r="K1" s="106"/>
    </row>
    <row r="2" spans="2:11" ht="12.75">
      <c r="B2" s="221"/>
      <c r="C2" s="237"/>
      <c r="D2" s="237"/>
      <c r="E2" s="237"/>
      <c r="F2" s="237"/>
      <c r="G2" s="237"/>
      <c r="H2" s="237"/>
      <c r="I2" s="237"/>
      <c r="J2" s="237"/>
      <c r="K2" s="107"/>
    </row>
    <row r="3" spans="2:11" ht="12.75">
      <c r="B3" s="221"/>
      <c r="C3" s="222"/>
      <c r="D3" s="222" t="s">
        <v>169</v>
      </c>
      <c r="E3" s="222"/>
      <c r="F3" s="222"/>
      <c r="G3" s="237"/>
      <c r="H3" s="237"/>
      <c r="I3" s="237"/>
      <c r="J3" s="237"/>
      <c r="K3" s="107"/>
    </row>
    <row r="4" spans="2:11" ht="12.75">
      <c r="B4" s="221"/>
      <c r="C4" s="222"/>
      <c r="D4" s="222"/>
      <c r="E4" s="222"/>
      <c r="F4" s="222"/>
      <c r="G4" s="237"/>
      <c r="H4" s="237"/>
      <c r="I4" s="237"/>
      <c r="J4" s="237"/>
      <c r="K4" s="107"/>
    </row>
    <row r="5" spans="2:11" ht="12.75">
      <c r="B5" s="221"/>
      <c r="C5" s="222"/>
      <c r="D5" s="222" t="s">
        <v>172</v>
      </c>
      <c r="E5" s="222"/>
      <c r="F5" s="222"/>
      <c r="G5" s="237"/>
      <c r="H5" s="237"/>
      <c r="I5" s="237"/>
      <c r="J5" s="237"/>
      <c r="K5" s="107"/>
    </row>
    <row r="6" spans="2:11" ht="12.75">
      <c r="B6" s="221"/>
      <c r="C6" s="237"/>
      <c r="D6" s="237"/>
      <c r="E6" s="237"/>
      <c r="F6" s="237"/>
      <c r="G6" s="237"/>
      <c r="H6" s="237"/>
      <c r="I6" s="237"/>
      <c r="J6" s="237"/>
      <c r="K6" s="107"/>
    </row>
    <row r="7" spans="2:11" ht="12.75">
      <c r="B7" s="221"/>
      <c r="C7" s="237"/>
      <c r="D7" s="237"/>
      <c r="E7" s="237"/>
      <c r="F7" s="237"/>
      <c r="G7" s="237"/>
      <c r="H7" s="237"/>
      <c r="I7" s="237"/>
      <c r="J7" s="237"/>
      <c r="K7" s="107"/>
    </row>
    <row r="8" spans="2:11" ht="12.75">
      <c r="B8" s="109" t="s">
        <v>168</v>
      </c>
      <c r="C8" s="110"/>
      <c r="D8" s="110"/>
      <c r="E8" s="110"/>
      <c r="F8" s="110"/>
      <c r="G8" s="110"/>
      <c r="H8" s="110"/>
      <c r="I8" s="110"/>
      <c r="J8" s="110"/>
      <c r="K8" s="157"/>
    </row>
    <row r="9" spans="2:11" ht="12.75">
      <c r="B9" s="109"/>
      <c r="C9" s="110"/>
      <c r="D9" s="110"/>
      <c r="E9" s="110"/>
      <c r="F9" s="110"/>
      <c r="G9" s="110"/>
      <c r="H9" s="110"/>
      <c r="I9" s="110"/>
      <c r="J9" s="110"/>
      <c r="K9" s="157"/>
    </row>
    <row r="10" spans="2:11" ht="12.75">
      <c r="B10" s="114" t="s">
        <v>40</v>
      </c>
      <c r="C10" s="10"/>
      <c r="D10" s="10" t="s">
        <v>162</v>
      </c>
      <c r="E10" s="110"/>
      <c r="F10" s="110"/>
      <c r="G10" s="110"/>
      <c r="H10" s="110"/>
      <c r="I10" s="110"/>
      <c r="J10" s="110"/>
      <c r="K10" s="157"/>
    </row>
    <row r="11" spans="2:11" ht="12.75">
      <c r="B11" s="109"/>
      <c r="C11" s="110"/>
      <c r="D11" s="110"/>
      <c r="E11" s="110"/>
      <c r="F11" s="110"/>
      <c r="G11" s="110"/>
      <c r="H11" s="111">
        <v>1</v>
      </c>
      <c r="I11" s="111">
        <v>2</v>
      </c>
      <c r="J11" s="111">
        <v>3</v>
      </c>
      <c r="K11" s="158">
        <v>4</v>
      </c>
    </row>
    <row r="12" spans="2:11" ht="12.75">
      <c r="B12" s="244" t="s">
        <v>176</v>
      </c>
      <c r="C12" s="110"/>
      <c r="D12" s="110"/>
      <c r="E12" s="110"/>
      <c r="F12" s="110"/>
      <c r="G12" s="110" t="s">
        <v>42</v>
      </c>
      <c r="H12" s="223"/>
      <c r="I12" s="223" t="s">
        <v>73</v>
      </c>
      <c r="J12" s="223"/>
      <c r="K12" s="236"/>
    </row>
    <row r="13" spans="2:11" ht="13.5" thickBot="1">
      <c r="B13" s="112"/>
      <c r="C13" s="113"/>
      <c r="D13" s="113"/>
      <c r="E13" s="113"/>
      <c r="F13" s="113"/>
      <c r="G13" s="113"/>
      <c r="H13" s="113"/>
      <c r="I13" s="113"/>
      <c r="J13" s="113"/>
      <c r="K13" s="159"/>
    </row>
    <row r="14" spans="2:11" ht="12.75" customHeight="1" thickBot="1"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2:13" ht="136.5" customHeight="1" thickBot="1">
      <c r="B15" s="323" t="s">
        <v>180</v>
      </c>
      <c r="C15" s="324"/>
      <c r="D15" s="324"/>
      <c r="E15" s="324"/>
      <c r="F15" s="324"/>
      <c r="G15" s="324"/>
      <c r="H15" s="324"/>
      <c r="I15" s="324"/>
      <c r="J15" s="324"/>
      <c r="K15" s="325"/>
      <c r="L15" s="104"/>
      <c r="M15" s="104"/>
    </row>
    <row r="16" spans="2:13" ht="12.75" customHeight="1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104"/>
      <c r="M16" s="104"/>
    </row>
    <row r="17" spans="2:13" ht="42.75" customHeight="1"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104"/>
      <c r="M17" s="104"/>
    </row>
    <row r="18" spans="2:13" s="242" customFormat="1" ht="26.25" customHeight="1"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41"/>
      <c r="M18" s="241"/>
    </row>
    <row r="19" spans="2:11" ht="12.75">
      <c r="B19" s="239"/>
      <c r="C19" s="239"/>
      <c r="D19" s="239"/>
      <c r="E19" s="239"/>
      <c r="F19" s="239"/>
      <c r="G19" s="239"/>
      <c r="H19" s="239"/>
      <c r="I19" s="239"/>
      <c r="J19" s="239"/>
      <c r="K19" s="239"/>
    </row>
    <row r="20" spans="2:11" ht="12.75">
      <c r="B20" s="239"/>
      <c r="C20" s="239"/>
      <c r="D20" s="239"/>
      <c r="E20" s="239"/>
      <c r="F20" s="239"/>
      <c r="G20" s="239"/>
      <c r="H20" s="239"/>
      <c r="I20" s="239"/>
      <c r="J20" s="239"/>
      <c r="K20" s="239"/>
    </row>
    <row r="21" spans="2:11" ht="12.75">
      <c r="B21" s="239"/>
      <c r="C21" s="239"/>
      <c r="D21" s="239"/>
      <c r="E21" s="239"/>
      <c r="F21" s="239"/>
      <c r="G21" s="239"/>
      <c r="H21" s="239"/>
      <c r="I21" s="239"/>
      <c r="J21" s="239"/>
      <c r="K21" s="239"/>
    </row>
    <row r="22" spans="2:11" ht="12.75">
      <c r="B22" s="239"/>
      <c r="C22" s="239"/>
      <c r="D22" s="239"/>
      <c r="E22" s="239"/>
      <c r="F22" s="239"/>
      <c r="G22" s="239"/>
      <c r="H22" s="239"/>
      <c r="I22" s="239"/>
      <c r="J22" s="239"/>
      <c r="K22" s="239"/>
    </row>
    <row r="23" spans="2:11" ht="12.75">
      <c r="B23" s="239"/>
      <c r="C23" s="239"/>
      <c r="D23" s="239"/>
      <c r="E23" s="239"/>
      <c r="F23" s="239"/>
      <c r="G23" s="239"/>
      <c r="H23" s="239"/>
      <c r="I23" s="239"/>
      <c r="J23" s="239"/>
      <c r="K23" s="239"/>
    </row>
    <row r="24" spans="2:11" ht="12.75">
      <c r="B24" s="239"/>
      <c r="C24" s="239"/>
      <c r="D24" s="239"/>
      <c r="E24" s="239"/>
      <c r="F24" s="239"/>
      <c r="G24" s="239"/>
      <c r="H24" s="239"/>
      <c r="I24" s="239"/>
      <c r="J24" s="239"/>
      <c r="K24" s="239"/>
    </row>
    <row r="25" spans="2:11" ht="12.75">
      <c r="B25" s="110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2:11" ht="12.75"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2:11" ht="12.75"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2:11" ht="12.75"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2:11" ht="12.75"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2:11" ht="12.75">
      <c r="B30" s="110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2:11" ht="12.75"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spans="2:11" ht="12.75">
      <c r="B32" s="104"/>
      <c r="C32" s="104"/>
      <c r="D32" s="104"/>
      <c r="E32" s="104"/>
      <c r="F32" s="104"/>
      <c r="G32" s="104"/>
      <c r="H32" s="104"/>
      <c r="I32" s="104"/>
      <c r="J32" s="104"/>
      <c r="K32" s="104"/>
    </row>
    <row r="33" spans="2:11" ht="12.75"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2:11" ht="12.75"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2:11" ht="12.75"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2:11" ht="12.75"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2:11" ht="12.75"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2:11" ht="12.75">
      <c r="B38" s="104"/>
      <c r="C38" s="104"/>
      <c r="D38" s="104"/>
      <c r="E38" s="104"/>
      <c r="F38" s="104"/>
      <c r="G38" s="104"/>
      <c r="H38" s="104"/>
      <c r="I38" s="104"/>
      <c r="J38" s="104"/>
      <c r="K38" s="104"/>
    </row>
    <row r="39" spans="2:11" ht="12.75"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2:11" ht="12.75"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1" spans="2:11" ht="12.75">
      <c r="B41" s="104"/>
      <c r="C41" s="104"/>
      <c r="D41" s="104"/>
      <c r="E41" s="104"/>
      <c r="F41" s="104"/>
      <c r="G41" s="104"/>
      <c r="H41" s="104"/>
      <c r="I41" s="104"/>
      <c r="J41" s="104"/>
      <c r="K41" s="104"/>
    </row>
  </sheetData>
  <sheetProtection/>
  <mergeCells count="1">
    <mergeCell ref="B15:K15"/>
  </mergeCells>
  <printOptions/>
  <pageMargins left="0.8267716535433072" right="0.2362204724409449" top="1.6929133858267718" bottom="0.984251968503937" header="0" footer="0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H13" sqref="H13"/>
    </sheetView>
  </sheetViews>
  <sheetFormatPr defaultColWidth="11.00390625" defaultRowHeight="12.75"/>
  <cols>
    <col min="1" max="1" width="10.875" style="237" customWidth="1"/>
    <col min="2" max="3" width="9.00390625" style="237" customWidth="1"/>
    <col min="4" max="4" width="10.875" style="237" customWidth="1"/>
    <col min="5" max="5" width="9.875" style="237" customWidth="1"/>
    <col min="6" max="6" width="10.875" style="237" customWidth="1"/>
    <col min="7" max="10" width="3.375" style="237" customWidth="1"/>
    <col min="11" max="11" width="1.00390625" style="237" customWidth="1"/>
    <col min="12" max="16384" width="10.875" style="237" customWidth="1"/>
  </cols>
  <sheetData>
    <row r="1" spans="1:11" ht="12.75">
      <c r="A1" s="108"/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ht="12.75">
      <c r="A2" s="221"/>
      <c r="K2" s="107"/>
    </row>
    <row r="3" spans="1:11" ht="12.75">
      <c r="A3" s="326" t="s">
        <v>169</v>
      </c>
      <c r="B3" s="327"/>
      <c r="C3" s="327"/>
      <c r="D3" s="327"/>
      <c r="E3" s="327"/>
      <c r="F3" s="327"/>
      <c r="G3" s="327"/>
      <c r="H3" s="327"/>
      <c r="I3" s="327"/>
      <c r="J3" s="327"/>
      <c r="K3" s="251"/>
    </row>
    <row r="4" spans="1:11" ht="12.75">
      <c r="A4" s="221"/>
      <c r="B4" s="222"/>
      <c r="C4" s="222"/>
      <c r="D4" s="222"/>
      <c r="E4" s="222"/>
      <c r="K4" s="107"/>
    </row>
    <row r="5" spans="1:11" ht="12.75">
      <c r="A5" s="326" t="s">
        <v>171</v>
      </c>
      <c r="B5" s="327"/>
      <c r="C5" s="327"/>
      <c r="D5" s="327"/>
      <c r="E5" s="327"/>
      <c r="F5" s="327"/>
      <c r="G5" s="327"/>
      <c r="H5" s="327"/>
      <c r="I5" s="327"/>
      <c r="J5" s="327"/>
      <c r="K5" s="251"/>
    </row>
    <row r="6" spans="1:11" ht="12.75">
      <c r="A6" s="221"/>
      <c r="K6" s="107"/>
    </row>
    <row r="7" spans="1:11" ht="12.75">
      <c r="A7" s="221"/>
      <c r="K7" s="107"/>
    </row>
    <row r="8" spans="1:11" ht="12.75">
      <c r="A8" s="109" t="s">
        <v>168</v>
      </c>
      <c r="B8" s="110"/>
      <c r="C8" s="110"/>
      <c r="D8" s="110"/>
      <c r="E8" s="110"/>
      <c r="F8" s="110"/>
      <c r="G8" s="110"/>
      <c r="H8" s="110"/>
      <c r="I8" s="110"/>
      <c r="J8" s="110"/>
      <c r="K8" s="107"/>
    </row>
    <row r="9" spans="1:11" ht="12.75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07"/>
    </row>
    <row r="10" spans="1:11" ht="12.75">
      <c r="A10" s="114" t="s">
        <v>40</v>
      </c>
      <c r="B10" s="10"/>
      <c r="C10" s="10" t="s">
        <v>162</v>
      </c>
      <c r="D10" s="110"/>
      <c r="E10" s="110"/>
      <c r="F10" s="110"/>
      <c r="G10" s="110"/>
      <c r="H10" s="110"/>
      <c r="I10" s="110"/>
      <c r="J10" s="110"/>
      <c r="K10" s="107"/>
    </row>
    <row r="11" spans="1:11" ht="12.75">
      <c r="A11" s="109"/>
      <c r="B11" s="110"/>
      <c r="C11" s="110"/>
      <c r="D11" s="110"/>
      <c r="E11" s="110"/>
      <c r="F11" s="110"/>
      <c r="G11" s="111">
        <v>1</v>
      </c>
      <c r="H11" s="111">
        <v>2</v>
      </c>
      <c r="I11" s="111">
        <v>3</v>
      </c>
      <c r="J11" s="111">
        <v>4</v>
      </c>
      <c r="K11" s="107"/>
    </row>
    <row r="12" spans="1:11" ht="12.75">
      <c r="A12" s="244" t="s">
        <v>176</v>
      </c>
      <c r="B12" s="110"/>
      <c r="C12" s="110"/>
      <c r="D12" s="110"/>
      <c r="E12" s="110"/>
      <c r="F12" s="110" t="s">
        <v>42</v>
      </c>
      <c r="G12" s="223"/>
      <c r="H12" s="223" t="s">
        <v>73</v>
      </c>
      <c r="I12" s="223"/>
      <c r="J12" s="223"/>
      <c r="K12" s="107"/>
    </row>
    <row r="13" spans="1:11" ht="13.5" thickBot="1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249"/>
    </row>
    <row r="14" spans="1:10" ht="13.5" thickBo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1" ht="30.75" customHeight="1">
      <c r="A15" s="254" t="s">
        <v>177</v>
      </c>
      <c r="B15" s="250"/>
      <c r="C15" s="250"/>
      <c r="D15" s="250"/>
      <c r="E15" s="250"/>
      <c r="F15" s="250"/>
      <c r="G15" s="250"/>
      <c r="H15" s="250"/>
      <c r="I15" s="250"/>
      <c r="J15" s="250"/>
      <c r="K15" s="106"/>
    </row>
    <row r="16" spans="1:11" s="245" customFormat="1" ht="31.5" customHeight="1">
      <c r="A16" s="328" t="s">
        <v>178</v>
      </c>
      <c r="B16" s="329"/>
      <c r="C16" s="329"/>
      <c r="D16" s="329"/>
      <c r="E16" s="329"/>
      <c r="F16" s="329"/>
      <c r="G16" s="329"/>
      <c r="H16" s="329"/>
      <c r="I16" s="329"/>
      <c r="J16" s="329"/>
      <c r="K16" s="252"/>
    </row>
    <row r="17" spans="1:11" s="246" customFormat="1" ht="31.5" customHeight="1" thickBot="1">
      <c r="A17" s="330" t="s">
        <v>179</v>
      </c>
      <c r="B17" s="331"/>
      <c r="C17" s="331"/>
      <c r="D17" s="331"/>
      <c r="E17" s="331"/>
      <c r="F17" s="331"/>
      <c r="G17" s="331"/>
      <c r="H17" s="331"/>
      <c r="I17" s="331"/>
      <c r="J17" s="331"/>
      <c r="K17" s="253"/>
    </row>
    <row r="18" spans="1:10" ht="12.75">
      <c r="A18" s="247"/>
      <c r="C18" s="240"/>
      <c r="D18" s="240"/>
      <c r="E18" s="240"/>
      <c r="F18" s="240"/>
      <c r="G18" s="240"/>
      <c r="H18" s="240"/>
      <c r="I18" s="240"/>
      <c r="J18" s="240"/>
    </row>
    <row r="19" spans="1:10" ht="12.75">
      <c r="A19" s="248"/>
      <c r="B19" s="248"/>
      <c r="C19" s="248"/>
      <c r="D19" s="248"/>
      <c r="E19" s="248"/>
      <c r="F19" s="248"/>
      <c r="G19" s="248"/>
      <c r="H19" s="248"/>
      <c r="I19" s="248"/>
      <c r="J19" s="248"/>
    </row>
    <row r="20" spans="1:10" ht="12.75">
      <c r="A20" s="248"/>
      <c r="B20" s="248" t="s">
        <v>174</v>
      </c>
      <c r="C20" s="248"/>
      <c r="D20" s="248"/>
      <c r="E20" s="248"/>
      <c r="F20" s="248"/>
      <c r="G20" s="248"/>
      <c r="H20" s="248"/>
      <c r="I20" s="248"/>
      <c r="J20" s="248"/>
    </row>
    <row r="21" spans="1:10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ht="12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</row>
    <row r="24" spans="1:10" ht="12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12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</row>
  </sheetData>
  <sheetProtection/>
  <mergeCells count="4">
    <mergeCell ref="A3:J3"/>
    <mergeCell ref="A5:J5"/>
    <mergeCell ref="A16:J16"/>
    <mergeCell ref="A17:J17"/>
  </mergeCells>
  <printOptions/>
  <pageMargins left="1.3779527559055118" right="0.5905511811023623" top="1.3779527559055118" bottom="0.984251968503937" header="0" footer="0"/>
  <pageSetup horizontalDpi="600" verticalDpi="600" orientation="portrait" paperSize="9" scale="9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zoomScalePageLayoutView="0" workbookViewId="0" topLeftCell="A1">
      <selection activeCell="H13" sqref="H13"/>
    </sheetView>
  </sheetViews>
  <sheetFormatPr defaultColWidth="11.00390625" defaultRowHeight="12.75"/>
  <cols>
    <col min="1" max="1" width="9.125" style="0" customWidth="1"/>
    <col min="2" max="2" width="5.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115" customWidth="1"/>
    <col min="9" max="9" width="5.375" style="115" customWidth="1"/>
    <col min="10" max="10" width="13.625" style="115" customWidth="1"/>
    <col min="11" max="11" width="16.375" style="115" customWidth="1"/>
  </cols>
  <sheetData>
    <row r="1" spans="1:11" ht="15.75">
      <c r="A1" s="260" t="s">
        <v>0</v>
      </c>
      <c r="B1" s="260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>
      <c r="A2" s="19"/>
      <c r="B2" s="19"/>
      <c r="C2" s="19"/>
      <c r="D2" s="19"/>
      <c r="E2" s="19"/>
      <c r="F2" s="19"/>
      <c r="G2" s="19"/>
      <c r="H2" s="130"/>
      <c r="I2" s="130"/>
      <c r="J2" s="130"/>
      <c r="K2" s="130"/>
    </row>
    <row r="3" spans="1:11" ht="12.75">
      <c r="A3" s="262" t="s">
        <v>160</v>
      </c>
      <c r="B3" s="262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12.75">
      <c r="A4" s="19"/>
      <c r="B4" s="19"/>
      <c r="C4" s="21"/>
      <c r="D4" s="19"/>
      <c r="E4" s="19"/>
      <c r="F4" s="19"/>
      <c r="G4" s="19"/>
      <c r="H4" s="130"/>
      <c r="I4" s="130"/>
      <c r="J4" s="130"/>
      <c r="K4" s="130"/>
    </row>
    <row r="5" spans="1:11" ht="12.75">
      <c r="A5" s="49" t="s">
        <v>161</v>
      </c>
      <c r="B5" s="22"/>
      <c r="C5" s="23"/>
      <c r="D5" s="23"/>
      <c r="E5" s="23"/>
      <c r="F5" s="23"/>
      <c r="G5" s="23"/>
      <c r="H5" s="131"/>
      <c r="I5" s="32"/>
      <c r="J5" s="148" t="s">
        <v>40</v>
      </c>
      <c r="K5" s="131" t="s">
        <v>162</v>
      </c>
    </row>
    <row r="6" spans="1:11" ht="12.75">
      <c r="A6" s="49" t="s">
        <v>173</v>
      </c>
      <c r="B6" s="11">
        <v>2017</v>
      </c>
      <c r="C6" s="12" t="s">
        <v>42</v>
      </c>
      <c r="D6" s="13"/>
      <c r="E6" s="13" t="s">
        <v>73</v>
      </c>
      <c r="F6" s="13"/>
      <c r="G6" s="13"/>
      <c r="H6" s="32"/>
      <c r="I6" s="32"/>
      <c r="J6" s="32"/>
      <c r="K6" s="32"/>
    </row>
    <row r="7" ht="13.5" thickBot="1"/>
    <row r="8" spans="1:11" ht="12.75">
      <c r="A8" s="5"/>
      <c r="B8" s="300" t="s">
        <v>46</v>
      </c>
      <c r="C8" s="344"/>
      <c r="D8" s="344"/>
      <c r="E8" s="344"/>
      <c r="F8" s="344"/>
      <c r="G8" s="345"/>
      <c r="H8" s="224" t="s">
        <v>134</v>
      </c>
      <c r="I8" s="338" t="s">
        <v>136</v>
      </c>
      <c r="J8" s="339"/>
      <c r="K8" s="149" t="s">
        <v>140</v>
      </c>
    </row>
    <row r="9" spans="1:11" ht="12.75">
      <c r="A9" s="5"/>
      <c r="B9" s="346"/>
      <c r="C9" s="347"/>
      <c r="D9" s="347"/>
      <c r="E9" s="347"/>
      <c r="F9" s="347"/>
      <c r="G9" s="348"/>
      <c r="H9" s="225" t="s">
        <v>135</v>
      </c>
      <c r="I9" s="340" t="s">
        <v>137</v>
      </c>
      <c r="J9" s="341"/>
      <c r="K9" s="150" t="s">
        <v>141</v>
      </c>
    </row>
    <row r="10" spans="1:11" ht="13.5" thickBot="1">
      <c r="A10" s="5"/>
      <c r="B10" s="349"/>
      <c r="C10" s="350"/>
      <c r="D10" s="350"/>
      <c r="E10" s="350"/>
      <c r="F10" s="350"/>
      <c r="G10" s="351"/>
      <c r="H10" s="226" t="s">
        <v>139</v>
      </c>
      <c r="I10" s="342" t="s">
        <v>138</v>
      </c>
      <c r="J10" s="343"/>
      <c r="K10" s="151" t="s">
        <v>139</v>
      </c>
    </row>
    <row r="11" spans="1:11" ht="12.75">
      <c r="A11" s="103">
        <v>1</v>
      </c>
      <c r="B11" s="355" t="s">
        <v>142</v>
      </c>
      <c r="C11" s="344"/>
      <c r="D11" s="344"/>
      <c r="E11" s="344"/>
      <c r="F11" s="344"/>
      <c r="G11" s="345"/>
      <c r="H11" s="227">
        <f>+SUM(H12:H17)</f>
        <v>30605187.09</v>
      </c>
      <c r="I11" s="353">
        <f>+SUM(I12:J17)</f>
        <v>-17715272.270000003</v>
      </c>
      <c r="J11" s="353"/>
      <c r="K11" s="152">
        <f>+SUM(K12:K17)</f>
        <v>12889914.819999997</v>
      </c>
    </row>
    <row r="12" spans="1:11" ht="12.75">
      <c r="A12" s="103">
        <v>2</v>
      </c>
      <c r="B12" s="352" t="s">
        <v>143</v>
      </c>
      <c r="C12" s="347"/>
      <c r="D12" s="347"/>
      <c r="E12" s="347"/>
      <c r="F12" s="347"/>
      <c r="G12" s="348"/>
      <c r="H12" s="228">
        <v>30605187.09</v>
      </c>
      <c r="I12" s="337">
        <f>+'Anexo 2 Bis'!K13</f>
        <v>-17726167.950000003</v>
      </c>
      <c r="J12" s="337"/>
      <c r="K12" s="127">
        <f aca="true" t="shared" si="0" ref="K12:K17">+H12+I12</f>
        <v>12879019.139999997</v>
      </c>
    </row>
    <row r="13" spans="1:11" ht="12.75">
      <c r="A13" s="103">
        <v>3</v>
      </c>
      <c r="B13" s="352" t="s">
        <v>144</v>
      </c>
      <c r="C13" s="347"/>
      <c r="D13" s="347"/>
      <c r="E13" s="347"/>
      <c r="F13" s="347"/>
      <c r="G13" s="348"/>
      <c r="H13" s="228">
        <v>0</v>
      </c>
      <c r="I13" s="337">
        <v>0</v>
      </c>
      <c r="J13" s="337"/>
      <c r="K13" s="127">
        <f t="shared" si="0"/>
        <v>0</v>
      </c>
    </row>
    <row r="14" spans="1:11" ht="12.75">
      <c r="A14" s="103">
        <v>4</v>
      </c>
      <c r="B14" s="352" t="s">
        <v>145</v>
      </c>
      <c r="C14" s="347"/>
      <c r="D14" s="347"/>
      <c r="E14" s="347"/>
      <c r="F14" s="347"/>
      <c r="G14" s="348"/>
      <c r="H14" s="228">
        <v>0</v>
      </c>
      <c r="I14" s="337">
        <v>0</v>
      </c>
      <c r="J14" s="337"/>
      <c r="K14" s="127">
        <f t="shared" si="0"/>
        <v>0</v>
      </c>
    </row>
    <row r="15" spans="1:11" ht="12.75">
      <c r="A15" s="103">
        <v>5</v>
      </c>
      <c r="B15" s="352" t="s">
        <v>146</v>
      </c>
      <c r="C15" s="347"/>
      <c r="D15" s="347"/>
      <c r="E15" s="347"/>
      <c r="F15" s="347"/>
      <c r="G15" s="348"/>
      <c r="H15" s="228">
        <v>0</v>
      </c>
      <c r="I15" s="337">
        <f>+'Anexo 2 Bis'!K15</f>
        <v>10895.679999999702</v>
      </c>
      <c r="J15" s="337"/>
      <c r="K15" s="127">
        <f t="shared" si="0"/>
        <v>10895.679999999702</v>
      </c>
    </row>
    <row r="16" spans="1:11" ht="12.75">
      <c r="A16" s="103">
        <v>6</v>
      </c>
      <c r="B16" s="352" t="s">
        <v>147</v>
      </c>
      <c r="C16" s="347"/>
      <c r="D16" s="347"/>
      <c r="E16" s="347"/>
      <c r="F16" s="347"/>
      <c r="G16" s="348"/>
      <c r="H16" s="228">
        <v>0</v>
      </c>
      <c r="I16" s="337">
        <f>+'Anexo 2 Bis'!J17+'Anexo 2 Bis'!K17</f>
        <v>0</v>
      </c>
      <c r="J16" s="337"/>
      <c r="K16" s="127">
        <f t="shared" si="0"/>
        <v>0</v>
      </c>
    </row>
    <row r="17" spans="1:11" ht="12.75">
      <c r="A17" s="103">
        <v>9</v>
      </c>
      <c r="B17" s="352" t="s">
        <v>148</v>
      </c>
      <c r="C17" s="347"/>
      <c r="D17" s="347"/>
      <c r="E17" s="347"/>
      <c r="F17" s="347"/>
      <c r="G17" s="348"/>
      <c r="H17" s="228">
        <v>0</v>
      </c>
      <c r="I17" s="337">
        <f>+'Anexo 2 Bis'!J18+'Anexo 2 Bis'!K18</f>
        <v>0</v>
      </c>
      <c r="J17" s="337"/>
      <c r="K17" s="127">
        <f t="shared" si="0"/>
        <v>0</v>
      </c>
    </row>
    <row r="18" spans="1:11" ht="12.75">
      <c r="A18" s="103">
        <v>10</v>
      </c>
      <c r="B18" s="356" t="s">
        <v>149</v>
      </c>
      <c r="C18" s="347"/>
      <c r="D18" s="347"/>
      <c r="E18" s="347"/>
      <c r="F18" s="347"/>
      <c r="G18" s="348"/>
      <c r="H18" s="229">
        <f>+SUM(H19:H22)</f>
        <v>0</v>
      </c>
      <c r="I18" s="354">
        <f>+SUM(I19:J22)</f>
        <v>0</v>
      </c>
      <c r="J18" s="354"/>
      <c r="K18" s="153">
        <f>+SUM(K19:K22)</f>
        <v>0</v>
      </c>
    </row>
    <row r="19" spans="1:11" ht="12.75">
      <c r="A19" s="103">
        <v>11</v>
      </c>
      <c r="B19" s="346" t="s">
        <v>150</v>
      </c>
      <c r="C19" s="347"/>
      <c r="D19" s="347"/>
      <c r="E19" s="347"/>
      <c r="F19" s="347"/>
      <c r="G19" s="348"/>
      <c r="H19" s="228">
        <v>0</v>
      </c>
      <c r="I19" s="337">
        <f>+'Anexo 2 Bis'!J16+'Anexo 2 Bis'!K16</f>
        <v>0</v>
      </c>
      <c r="J19" s="337"/>
      <c r="K19" s="127">
        <f aca="true" t="shared" si="1" ref="K19:K24">+H19+I19</f>
        <v>0</v>
      </c>
    </row>
    <row r="20" spans="1:11" ht="12.75">
      <c r="A20" s="103">
        <v>12</v>
      </c>
      <c r="B20" s="346" t="s">
        <v>151</v>
      </c>
      <c r="C20" s="347"/>
      <c r="D20" s="347"/>
      <c r="E20" s="347"/>
      <c r="F20" s="347"/>
      <c r="G20" s="348"/>
      <c r="H20" s="228">
        <v>0</v>
      </c>
      <c r="I20" s="337">
        <f>+'Anexo 2 Bis'!J17+'Anexo 2 Bis'!K17</f>
        <v>0</v>
      </c>
      <c r="J20" s="337"/>
      <c r="K20" s="127">
        <f t="shared" si="1"/>
        <v>0</v>
      </c>
    </row>
    <row r="21" spans="1:11" ht="12.75">
      <c r="A21" s="103">
        <v>13</v>
      </c>
      <c r="B21" s="346" t="s">
        <v>152</v>
      </c>
      <c r="C21" s="347"/>
      <c r="D21" s="347"/>
      <c r="E21" s="347"/>
      <c r="F21" s="347"/>
      <c r="G21" s="348"/>
      <c r="H21" s="228">
        <v>0</v>
      </c>
      <c r="I21" s="337">
        <v>0</v>
      </c>
      <c r="J21" s="337"/>
      <c r="K21" s="127">
        <f t="shared" si="1"/>
        <v>0</v>
      </c>
    </row>
    <row r="22" spans="1:11" ht="12.75">
      <c r="A22" s="103">
        <v>16</v>
      </c>
      <c r="B22" s="346" t="s">
        <v>153</v>
      </c>
      <c r="C22" s="347"/>
      <c r="D22" s="347"/>
      <c r="E22" s="347"/>
      <c r="F22" s="347"/>
      <c r="G22" s="348"/>
      <c r="H22" s="228">
        <v>0</v>
      </c>
      <c r="I22" s="337">
        <v>0</v>
      </c>
      <c r="J22" s="337"/>
      <c r="K22" s="127">
        <f t="shared" si="1"/>
        <v>0</v>
      </c>
    </row>
    <row r="23" spans="1:11" ht="12.75">
      <c r="A23" s="103">
        <v>17</v>
      </c>
      <c r="B23" s="356" t="s">
        <v>154</v>
      </c>
      <c r="C23" s="347"/>
      <c r="D23" s="347"/>
      <c r="E23" s="347"/>
      <c r="F23" s="347"/>
      <c r="G23" s="348"/>
      <c r="H23" s="229">
        <v>0</v>
      </c>
      <c r="I23" s="354">
        <v>0</v>
      </c>
      <c r="J23" s="354"/>
      <c r="K23" s="153">
        <f t="shared" si="1"/>
        <v>0</v>
      </c>
    </row>
    <row r="24" spans="1:11" ht="12.75">
      <c r="A24" s="103">
        <v>18</v>
      </c>
      <c r="B24" s="356" t="s">
        <v>155</v>
      </c>
      <c r="C24" s="347"/>
      <c r="D24" s="347"/>
      <c r="E24" s="347"/>
      <c r="F24" s="347"/>
      <c r="G24" s="348"/>
      <c r="H24" s="229">
        <v>0</v>
      </c>
      <c r="I24" s="354">
        <f>+'Anexo 2 Bis'!K18+'Anexo 2 Bis'!J18</f>
        <v>0</v>
      </c>
      <c r="J24" s="354"/>
      <c r="K24" s="153">
        <f t="shared" si="1"/>
        <v>0</v>
      </c>
    </row>
    <row r="25" spans="1:11" ht="12.75">
      <c r="A25" s="5"/>
      <c r="B25" s="356" t="s">
        <v>156</v>
      </c>
      <c r="C25" s="347"/>
      <c r="D25" s="347"/>
      <c r="E25" s="347"/>
      <c r="F25" s="347"/>
      <c r="G25" s="348"/>
      <c r="H25" s="229">
        <f>+H11+H18+H23+H24</f>
        <v>30605187.09</v>
      </c>
      <c r="I25" s="354">
        <f>+I11+I18+I23+I24</f>
        <v>-17715272.270000003</v>
      </c>
      <c r="J25" s="354"/>
      <c r="K25" s="153">
        <f>+K11+K18+K23+K24</f>
        <v>12889914.819999997</v>
      </c>
    </row>
    <row r="26" spans="1:11" ht="13.5" thickBot="1">
      <c r="A26" s="5"/>
      <c r="B26" s="349"/>
      <c r="C26" s="350"/>
      <c r="D26" s="350"/>
      <c r="E26" s="350"/>
      <c r="F26" s="350"/>
      <c r="G26" s="351"/>
      <c r="H26" s="230"/>
      <c r="I26" s="357"/>
      <c r="J26" s="357"/>
      <c r="K26" s="154"/>
    </row>
    <row r="27" spans="3:7" ht="48.75" customHeight="1">
      <c r="C27" s="358"/>
      <c r="D27" s="359"/>
      <c r="E27" s="359"/>
      <c r="F27" s="359"/>
      <c r="G27" s="360"/>
    </row>
    <row r="28" spans="2:11" ht="12.75">
      <c r="B28" s="334"/>
      <c r="C28" s="334"/>
      <c r="D28" s="334"/>
      <c r="E28" s="334"/>
      <c r="F28" s="59"/>
      <c r="G28" s="334"/>
      <c r="H28" s="335"/>
      <c r="I28" s="128"/>
      <c r="J28" s="361"/>
      <c r="K28" s="361"/>
    </row>
    <row r="29" spans="2:11" ht="11.25" customHeight="1">
      <c r="B29" s="336"/>
      <c r="C29" s="336"/>
      <c r="D29" s="336"/>
      <c r="E29" s="336"/>
      <c r="F29" s="57"/>
      <c r="G29" s="336"/>
      <c r="H29" s="333"/>
      <c r="I29" s="155"/>
      <c r="J29" s="332"/>
      <c r="K29" s="332"/>
    </row>
    <row r="30" spans="2:11" ht="9.75" customHeight="1">
      <c r="B30" s="333"/>
      <c r="C30" s="333"/>
      <c r="D30" s="333"/>
      <c r="E30" s="333"/>
      <c r="F30" s="58"/>
      <c r="G30" s="333"/>
      <c r="H30" s="333"/>
      <c r="I30" s="155"/>
      <c r="J30" s="332"/>
      <c r="K30" s="332"/>
    </row>
  </sheetData>
  <sheetProtection/>
  <mergeCells count="48"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25:G25"/>
    <mergeCell ref="B26:G26"/>
    <mergeCell ref="J29:K29"/>
    <mergeCell ref="B17:G17"/>
    <mergeCell ref="B20:G20"/>
    <mergeCell ref="B11:G11"/>
    <mergeCell ref="B12:G12"/>
    <mergeCell ref="B13:G13"/>
    <mergeCell ref="B14:G14"/>
    <mergeCell ref="B18:G18"/>
    <mergeCell ref="B19:G19"/>
    <mergeCell ref="I17:J17"/>
    <mergeCell ref="I18:J18"/>
    <mergeCell ref="I23:J23"/>
    <mergeCell ref="I24:J24"/>
    <mergeCell ref="I19:J19"/>
    <mergeCell ref="I20:J20"/>
    <mergeCell ref="I21:J21"/>
    <mergeCell ref="I22:J22"/>
    <mergeCell ref="I16:J16"/>
    <mergeCell ref="A1:K1"/>
    <mergeCell ref="A3:K3"/>
    <mergeCell ref="I8:J8"/>
    <mergeCell ref="I9:J9"/>
    <mergeCell ref="I10:J10"/>
    <mergeCell ref="B8:G10"/>
    <mergeCell ref="B15:G15"/>
    <mergeCell ref="B16:G16"/>
    <mergeCell ref="I11:J11"/>
    <mergeCell ref="I12:J12"/>
    <mergeCell ref="I13:J13"/>
    <mergeCell ref="I14:J14"/>
    <mergeCell ref="I15:J15"/>
    <mergeCell ref="J30:K30"/>
    <mergeCell ref="B30:E30"/>
    <mergeCell ref="G28:H28"/>
    <mergeCell ref="G29:H29"/>
    <mergeCell ref="G30:H30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20" sqref="G20"/>
    </sheetView>
  </sheetViews>
  <sheetFormatPr defaultColWidth="11.00390625" defaultRowHeight="12.75"/>
  <cols>
    <col min="2" max="2" width="6.125" style="259" customWidth="1"/>
    <col min="3" max="3" width="10.875" style="259" customWidth="1"/>
    <col min="4" max="4" width="6.125" style="259" customWidth="1"/>
    <col min="6" max="6" width="6.125" style="259" customWidth="1"/>
    <col min="8" max="8" width="6.125" style="259" customWidth="1"/>
    <col min="9" max="9" width="12.375" style="0" customWidth="1"/>
    <col min="10" max="10" width="6.125" style="259" customWidth="1"/>
    <col min="11" max="11" width="13.00390625" style="0" customWidth="1"/>
    <col min="12" max="12" width="6.125" style="259" customWidth="1"/>
    <col min="13" max="13" width="12.50390625" style="0" customWidth="1"/>
  </cols>
  <sheetData>
    <row r="1" spans="1:13" ht="12.75">
      <c r="A1" t="s">
        <v>27</v>
      </c>
      <c r="B1" s="259" t="s">
        <v>181</v>
      </c>
      <c r="C1" s="259" t="s">
        <v>4</v>
      </c>
      <c r="D1" s="259" t="s">
        <v>181</v>
      </c>
      <c r="E1" t="s">
        <v>28</v>
      </c>
      <c r="F1" s="259" t="s">
        <v>181</v>
      </c>
      <c r="G1" t="s">
        <v>46</v>
      </c>
      <c r="H1" s="259" t="s">
        <v>181</v>
      </c>
      <c r="I1" t="s">
        <v>157</v>
      </c>
      <c r="J1" s="259" t="s">
        <v>181</v>
      </c>
      <c r="K1" t="s">
        <v>158</v>
      </c>
      <c r="L1" s="259" t="s">
        <v>181</v>
      </c>
      <c r="M1" t="s">
        <v>159</v>
      </c>
    </row>
    <row r="2" spans="1:13" ht="12.75">
      <c r="A2">
        <v>2018</v>
      </c>
      <c r="B2" s="259" t="s">
        <v>181</v>
      </c>
      <c r="C2" s="259">
        <v>2</v>
      </c>
      <c r="D2" s="259" t="s">
        <v>181</v>
      </c>
      <c r="E2" s="15" t="str">
        <f>+'Anexo 6'!$K$5</f>
        <v>010102</v>
      </c>
      <c r="F2" s="259" t="s">
        <v>181</v>
      </c>
      <c r="G2">
        <f>+'Anexo 6'!A11</f>
        <v>1</v>
      </c>
      <c r="H2" s="259" t="s">
        <v>181</v>
      </c>
      <c r="I2" s="17">
        <f>+'Anexo 6'!H11</f>
        <v>30605187.09</v>
      </c>
      <c r="J2" s="259" t="s">
        <v>181</v>
      </c>
      <c r="K2" s="17">
        <f>+'Anexo 6'!I11</f>
        <v>-17715272.270000003</v>
      </c>
      <c r="L2" s="259" t="s">
        <v>181</v>
      </c>
      <c r="M2" s="17">
        <f>+'Anexo 6'!K11</f>
        <v>12889914.819999997</v>
      </c>
    </row>
    <row r="3" spans="1:13" ht="12.75">
      <c r="A3">
        <v>2018</v>
      </c>
      <c r="B3" s="259" t="s">
        <v>181</v>
      </c>
      <c r="C3" s="259">
        <v>2</v>
      </c>
      <c r="D3" s="259" t="s">
        <v>181</v>
      </c>
      <c r="E3" s="15" t="str">
        <f>+'Anexo 6'!$K$5</f>
        <v>010102</v>
      </c>
      <c r="F3" s="259" t="s">
        <v>181</v>
      </c>
      <c r="G3">
        <f>+'Anexo 6'!A12</f>
        <v>2</v>
      </c>
      <c r="H3" s="259" t="s">
        <v>181</v>
      </c>
      <c r="I3" s="17">
        <f>+'Anexo 6'!H12</f>
        <v>30605187.09</v>
      </c>
      <c r="J3" s="259" t="s">
        <v>181</v>
      </c>
      <c r="K3" s="17">
        <f>+'Anexo 6'!I12</f>
        <v>-17726167.950000003</v>
      </c>
      <c r="L3" s="259" t="s">
        <v>181</v>
      </c>
      <c r="M3" s="17">
        <f>+'Anexo 6'!K12</f>
        <v>12879019.139999997</v>
      </c>
    </row>
    <row r="4" spans="1:13" ht="12.75">
      <c r="A4">
        <v>2018</v>
      </c>
      <c r="B4" s="259" t="s">
        <v>181</v>
      </c>
      <c r="C4" s="259">
        <v>2</v>
      </c>
      <c r="D4" s="259" t="s">
        <v>181</v>
      </c>
      <c r="E4" s="15" t="str">
        <f>+'Anexo 6'!$K$5</f>
        <v>010102</v>
      </c>
      <c r="F4" s="259" t="s">
        <v>181</v>
      </c>
      <c r="G4">
        <f>+'Anexo 6'!A13</f>
        <v>3</v>
      </c>
      <c r="H4" s="259" t="s">
        <v>181</v>
      </c>
      <c r="I4" s="17">
        <f>+'Anexo 6'!H13</f>
        <v>0</v>
      </c>
      <c r="J4" s="259" t="s">
        <v>181</v>
      </c>
      <c r="K4" s="17">
        <f>+'Anexo 6'!I13</f>
        <v>0</v>
      </c>
      <c r="L4" s="259" t="s">
        <v>181</v>
      </c>
      <c r="M4" s="17">
        <f>+'Anexo 6'!K13</f>
        <v>0</v>
      </c>
    </row>
    <row r="5" spans="1:13" ht="12.75">
      <c r="A5">
        <v>2018</v>
      </c>
      <c r="B5" s="259" t="s">
        <v>181</v>
      </c>
      <c r="C5" s="259">
        <v>2</v>
      </c>
      <c r="D5" s="259" t="s">
        <v>181</v>
      </c>
      <c r="E5" s="15" t="str">
        <f>+'Anexo 6'!$K$5</f>
        <v>010102</v>
      </c>
      <c r="F5" s="259" t="s">
        <v>181</v>
      </c>
      <c r="G5">
        <f>+'Anexo 6'!A14</f>
        <v>4</v>
      </c>
      <c r="H5" s="259" t="s">
        <v>181</v>
      </c>
      <c r="I5" s="17">
        <f>+'Anexo 6'!H14</f>
        <v>0</v>
      </c>
      <c r="J5" s="259" t="s">
        <v>181</v>
      </c>
      <c r="K5" s="17">
        <f>+'Anexo 6'!I14</f>
        <v>0</v>
      </c>
      <c r="L5" s="259" t="s">
        <v>181</v>
      </c>
      <c r="M5" s="17">
        <f>+'Anexo 6'!K14</f>
        <v>0</v>
      </c>
    </row>
    <row r="6" spans="1:13" ht="12.75">
      <c r="A6">
        <v>2018</v>
      </c>
      <c r="B6" s="259" t="s">
        <v>181</v>
      </c>
      <c r="C6" s="259">
        <v>2</v>
      </c>
      <c r="D6" s="259" t="s">
        <v>181</v>
      </c>
      <c r="E6" s="15" t="str">
        <f>+'Anexo 6'!$K$5</f>
        <v>010102</v>
      </c>
      <c r="F6" s="259" t="s">
        <v>181</v>
      </c>
      <c r="G6">
        <f>+'Anexo 6'!A15</f>
        <v>5</v>
      </c>
      <c r="H6" s="259" t="s">
        <v>181</v>
      </c>
      <c r="I6" s="17">
        <f>+'Anexo 6'!H15</f>
        <v>0</v>
      </c>
      <c r="J6" s="259" t="s">
        <v>181</v>
      </c>
      <c r="K6" s="17">
        <f>+'Anexo 6'!I15</f>
        <v>10895.679999999702</v>
      </c>
      <c r="L6" s="259" t="s">
        <v>181</v>
      </c>
      <c r="M6" s="17">
        <f>+'Anexo 6'!K15</f>
        <v>10895.679999999702</v>
      </c>
    </row>
    <row r="7" spans="1:13" ht="12.75">
      <c r="A7">
        <v>2018</v>
      </c>
      <c r="B7" s="259" t="s">
        <v>181</v>
      </c>
      <c r="C7" s="259">
        <v>2</v>
      </c>
      <c r="D7" s="259" t="s">
        <v>181</v>
      </c>
      <c r="E7" s="15" t="str">
        <f>+'Anexo 6'!$K$5</f>
        <v>010102</v>
      </c>
      <c r="F7" s="259" t="s">
        <v>181</v>
      </c>
      <c r="G7">
        <f>+'Anexo 6'!A16</f>
        <v>6</v>
      </c>
      <c r="H7" s="259" t="s">
        <v>181</v>
      </c>
      <c r="I7" s="17">
        <f>+'Anexo 6'!H16</f>
        <v>0</v>
      </c>
      <c r="J7" s="259" t="s">
        <v>181</v>
      </c>
      <c r="K7" s="17">
        <f>+'Anexo 6'!I16</f>
        <v>0</v>
      </c>
      <c r="L7" s="259" t="s">
        <v>181</v>
      </c>
      <c r="M7" s="17">
        <f>+'Anexo 6'!K16</f>
        <v>0</v>
      </c>
    </row>
    <row r="8" spans="1:13" ht="12.75">
      <c r="A8">
        <v>2018</v>
      </c>
      <c r="B8" s="259" t="s">
        <v>181</v>
      </c>
      <c r="C8" s="259">
        <v>2</v>
      </c>
      <c r="D8" s="259" t="s">
        <v>181</v>
      </c>
      <c r="E8" s="15" t="str">
        <f>+'Anexo 6'!$K$5</f>
        <v>010102</v>
      </c>
      <c r="F8" s="259" t="s">
        <v>181</v>
      </c>
      <c r="G8">
        <f>+'Anexo 6'!A17</f>
        <v>9</v>
      </c>
      <c r="H8" s="259" t="s">
        <v>181</v>
      </c>
      <c r="I8" s="17">
        <f>+'Anexo 6'!H17</f>
        <v>0</v>
      </c>
      <c r="J8" s="259" t="s">
        <v>181</v>
      </c>
      <c r="K8" s="17">
        <f>+'Anexo 6'!I17</f>
        <v>0</v>
      </c>
      <c r="L8" s="259" t="s">
        <v>181</v>
      </c>
      <c r="M8" s="17">
        <f>+'Anexo 6'!K17</f>
        <v>0</v>
      </c>
    </row>
    <row r="9" spans="1:13" ht="12.75">
      <c r="A9">
        <v>2018</v>
      </c>
      <c r="B9" s="259" t="s">
        <v>181</v>
      </c>
      <c r="C9" s="259">
        <v>2</v>
      </c>
      <c r="D9" s="259" t="s">
        <v>181</v>
      </c>
      <c r="E9" s="15" t="str">
        <f>+'Anexo 6'!$K$5</f>
        <v>010102</v>
      </c>
      <c r="F9" s="259" t="s">
        <v>181</v>
      </c>
      <c r="G9">
        <f>+'Anexo 6'!A18</f>
        <v>10</v>
      </c>
      <c r="H9" s="259" t="s">
        <v>181</v>
      </c>
      <c r="I9" s="17">
        <f>+'Anexo 6'!H18</f>
        <v>0</v>
      </c>
      <c r="J9" s="259" t="s">
        <v>181</v>
      </c>
      <c r="K9" s="17">
        <f>+'Anexo 6'!I18</f>
        <v>0</v>
      </c>
      <c r="L9" s="259" t="s">
        <v>181</v>
      </c>
      <c r="M9" s="17">
        <f>+'Anexo 6'!K18</f>
        <v>0</v>
      </c>
    </row>
    <row r="10" spans="1:13" ht="12.75">
      <c r="A10">
        <v>2018</v>
      </c>
      <c r="B10" s="259" t="s">
        <v>181</v>
      </c>
      <c r="C10" s="259">
        <v>2</v>
      </c>
      <c r="D10" s="259" t="s">
        <v>181</v>
      </c>
      <c r="E10" s="15" t="str">
        <f>+'Anexo 6'!$K$5</f>
        <v>010102</v>
      </c>
      <c r="F10" s="259" t="s">
        <v>181</v>
      </c>
      <c r="G10">
        <f>+'Anexo 6'!A19</f>
        <v>11</v>
      </c>
      <c r="H10" s="259" t="s">
        <v>181</v>
      </c>
      <c r="I10" s="17">
        <f>+'Anexo 6'!H19</f>
        <v>0</v>
      </c>
      <c r="J10" s="259" t="s">
        <v>181</v>
      </c>
      <c r="K10" s="17">
        <f>+'Anexo 6'!I19</f>
        <v>0</v>
      </c>
      <c r="L10" s="259" t="s">
        <v>181</v>
      </c>
      <c r="M10" s="17">
        <f>+'Anexo 6'!K19</f>
        <v>0</v>
      </c>
    </row>
    <row r="11" spans="1:13" ht="12.75">
      <c r="A11">
        <v>2018</v>
      </c>
      <c r="B11" s="259" t="s">
        <v>181</v>
      </c>
      <c r="C11" s="259">
        <v>2</v>
      </c>
      <c r="D11" s="259" t="s">
        <v>181</v>
      </c>
      <c r="E11" s="15" t="str">
        <f>+'Anexo 6'!$K$5</f>
        <v>010102</v>
      </c>
      <c r="F11" s="259" t="s">
        <v>181</v>
      </c>
      <c r="G11">
        <f>+'Anexo 6'!A20</f>
        <v>12</v>
      </c>
      <c r="H11" s="259" t="s">
        <v>181</v>
      </c>
      <c r="I11" s="17">
        <f>+'Anexo 6'!H20</f>
        <v>0</v>
      </c>
      <c r="J11" s="259" t="s">
        <v>181</v>
      </c>
      <c r="K11" s="17">
        <f>+'Anexo 6'!I20</f>
        <v>0</v>
      </c>
      <c r="L11" s="259" t="s">
        <v>181</v>
      </c>
      <c r="M11" s="17">
        <f>+'Anexo 6'!K20</f>
        <v>0</v>
      </c>
    </row>
    <row r="12" spans="1:13" ht="12.75">
      <c r="A12">
        <v>2018</v>
      </c>
      <c r="B12" s="259" t="s">
        <v>181</v>
      </c>
      <c r="C12" s="259">
        <v>2</v>
      </c>
      <c r="D12" s="259" t="s">
        <v>181</v>
      </c>
      <c r="E12" s="15" t="str">
        <f>+'Anexo 6'!$K$5</f>
        <v>010102</v>
      </c>
      <c r="F12" s="259" t="s">
        <v>181</v>
      </c>
      <c r="G12">
        <f>+'Anexo 6'!A21</f>
        <v>13</v>
      </c>
      <c r="H12" s="259" t="s">
        <v>181</v>
      </c>
      <c r="I12" s="17">
        <f>+'Anexo 6'!H21</f>
        <v>0</v>
      </c>
      <c r="J12" s="259" t="s">
        <v>181</v>
      </c>
      <c r="K12" s="17">
        <f>+'Anexo 6'!I21</f>
        <v>0</v>
      </c>
      <c r="L12" s="259" t="s">
        <v>181</v>
      </c>
      <c r="M12" s="17">
        <f>+'Anexo 6'!K21</f>
        <v>0</v>
      </c>
    </row>
    <row r="13" spans="1:13" ht="12.75">
      <c r="A13">
        <v>2018</v>
      </c>
      <c r="B13" s="259" t="s">
        <v>181</v>
      </c>
      <c r="C13" s="259">
        <v>2</v>
      </c>
      <c r="D13" s="259" t="s">
        <v>181</v>
      </c>
      <c r="E13" s="15" t="str">
        <f>+'Anexo 6'!$K$5</f>
        <v>010102</v>
      </c>
      <c r="F13" s="259" t="s">
        <v>181</v>
      </c>
      <c r="G13">
        <f>+'Anexo 6'!A22</f>
        <v>16</v>
      </c>
      <c r="H13" s="259" t="s">
        <v>181</v>
      </c>
      <c r="I13" s="17">
        <f>+'Anexo 6'!H22</f>
        <v>0</v>
      </c>
      <c r="J13" s="259" t="s">
        <v>181</v>
      </c>
      <c r="K13" s="17">
        <f>+'Anexo 6'!I22</f>
        <v>0</v>
      </c>
      <c r="L13" s="259" t="s">
        <v>181</v>
      </c>
      <c r="M13" s="17">
        <f>+'Anexo 6'!K22</f>
        <v>0</v>
      </c>
    </row>
    <row r="14" spans="1:13" ht="12.75">
      <c r="A14">
        <v>2018</v>
      </c>
      <c r="B14" s="259" t="s">
        <v>181</v>
      </c>
      <c r="C14" s="259">
        <v>2</v>
      </c>
      <c r="D14" s="259" t="s">
        <v>181</v>
      </c>
      <c r="E14" s="15" t="str">
        <f>+'Anexo 6'!$K$5</f>
        <v>010102</v>
      </c>
      <c r="F14" s="259" t="s">
        <v>181</v>
      </c>
      <c r="G14">
        <f>+'Anexo 6'!A23</f>
        <v>17</v>
      </c>
      <c r="H14" s="259" t="s">
        <v>181</v>
      </c>
      <c r="I14" s="17">
        <f>+'Anexo 6'!H23</f>
        <v>0</v>
      </c>
      <c r="J14" s="259" t="s">
        <v>181</v>
      </c>
      <c r="K14" s="17">
        <f>+'Anexo 6'!I23</f>
        <v>0</v>
      </c>
      <c r="L14" s="259" t="s">
        <v>181</v>
      </c>
      <c r="M14" s="17">
        <f>+'Anexo 6'!K23</f>
        <v>0</v>
      </c>
    </row>
    <row r="15" spans="1:13" ht="13.5" customHeight="1">
      <c r="A15">
        <v>2018</v>
      </c>
      <c r="B15" s="259" t="s">
        <v>181</v>
      </c>
      <c r="C15" s="259">
        <v>2</v>
      </c>
      <c r="D15" s="259" t="s">
        <v>181</v>
      </c>
      <c r="E15" s="15" t="str">
        <f>+'Anexo 6'!$K$5</f>
        <v>010102</v>
      </c>
      <c r="F15" s="259" t="s">
        <v>181</v>
      </c>
      <c r="G15">
        <f>+'Anexo 6'!A24</f>
        <v>18</v>
      </c>
      <c r="H15" s="259" t="s">
        <v>181</v>
      </c>
      <c r="I15" s="17">
        <f>+'Anexo 6'!H24</f>
        <v>0</v>
      </c>
      <c r="J15" s="259" t="s">
        <v>181</v>
      </c>
      <c r="K15" s="17">
        <f>+'Anexo 6'!I24</f>
        <v>0</v>
      </c>
      <c r="L15" s="259" t="s">
        <v>181</v>
      </c>
      <c r="M15" s="17">
        <f>+'Anexo 6'!K24</f>
        <v>0</v>
      </c>
    </row>
    <row r="16" spans="1:13" ht="12.75">
      <c r="A16">
        <v>2018</v>
      </c>
      <c r="B16" s="259" t="s">
        <v>181</v>
      </c>
      <c r="C16" s="259">
        <v>2</v>
      </c>
      <c r="D16" s="259" t="s">
        <v>181</v>
      </c>
      <c r="E16" s="15" t="str">
        <f>+'Anexo 6'!$K$5</f>
        <v>010102</v>
      </c>
      <c r="F16" s="259" t="s">
        <v>181</v>
      </c>
      <c r="G16">
        <f>+'Anexo 6'!A25</f>
        <v>0</v>
      </c>
      <c r="H16" s="259" t="s">
        <v>181</v>
      </c>
      <c r="I16" s="17">
        <f>+'Anexo 6'!H25</f>
        <v>30605187.09</v>
      </c>
      <c r="J16" s="259" t="s">
        <v>181</v>
      </c>
      <c r="K16" s="17">
        <f>+'Anexo 6'!I25</f>
        <v>-17715272.270000003</v>
      </c>
      <c r="L16" s="259" t="s">
        <v>181</v>
      </c>
      <c r="M16" s="17">
        <f>+'Anexo 6'!K25</f>
        <v>12889914.819999997</v>
      </c>
    </row>
  </sheetData>
  <sheetProtection/>
  <printOptions/>
  <pageMargins left="0.75" right="0.75" top="1" bottom="1" header="0" footer="0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C1">
      <selection activeCell="G25" sqref="G25"/>
    </sheetView>
  </sheetViews>
  <sheetFormatPr defaultColWidth="11.00390625" defaultRowHeight="12.75"/>
  <cols>
    <col min="1" max="1" width="7.625" style="0" bestFit="1" customWidth="1"/>
    <col min="2" max="2" width="11.375" style="0" bestFit="1" customWidth="1"/>
    <col min="3" max="3" width="8.625" style="0" bestFit="1" customWidth="1"/>
    <col min="4" max="7" width="13.375" style="0" bestFit="1" customWidth="1"/>
    <col min="8" max="8" width="13.375" style="0" customWidth="1"/>
  </cols>
  <sheetData>
    <row r="1" spans="1:8" ht="12.75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 ht="12.75">
      <c r="A2">
        <f>+'Anexo I Programacion Financiera'!$B$6</f>
        <v>2018</v>
      </c>
      <c r="B2" s="16" t="str">
        <f>+'Anexo I Programacion Financiera'!$K$5</f>
        <v>010102</v>
      </c>
      <c r="C2">
        <f>+'Anexo I Programacion Financiera'!B13</f>
        <v>1</v>
      </c>
      <c r="D2" s="17">
        <f>+'Anexo I Programacion Financiera'!H13</f>
        <v>0</v>
      </c>
      <c r="E2" s="17">
        <f>+'Anexo I Programacion Financiera'!I13</f>
        <v>0</v>
      </c>
      <c r="F2" s="17">
        <f>+'Anexo I Programacion Financiera'!J13</f>
        <v>0</v>
      </c>
      <c r="G2" s="17">
        <f>+'Anexo I Programacion Financiera'!K13</f>
        <v>0</v>
      </c>
      <c r="H2" s="17">
        <f>+'Anexo I Programacion Financiera'!L13</f>
        <v>0</v>
      </c>
    </row>
    <row r="3" spans="1:8" ht="12.75">
      <c r="A3">
        <f>+'Anexo I Programacion Financiera'!$B$6</f>
        <v>2018</v>
      </c>
      <c r="B3" s="16" t="str">
        <f>+'Anexo I Programacion Financiera'!$K$5</f>
        <v>010102</v>
      </c>
      <c r="C3">
        <f>+'Anexo I Programacion Financiera'!B14</f>
        <v>2</v>
      </c>
      <c r="D3" s="17">
        <f>+'Anexo I Programacion Financiera'!H14</f>
        <v>118625799.77</v>
      </c>
      <c r="E3" s="17">
        <f>+'Anexo I Programacion Financiera'!I14</f>
        <v>141953485.73</v>
      </c>
      <c r="F3" s="17">
        <f>+'Anexo I Programacion Financiera'!J14</f>
        <v>123939441.77</v>
      </c>
      <c r="G3" s="17">
        <f>+'Anexo I Programacion Financiera'!K14</f>
        <v>141953487.73</v>
      </c>
      <c r="H3" s="17">
        <f>+'Anexo I Programacion Financiera'!L14</f>
        <v>526472215</v>
      </c>
    </row>
    <row r="4" spans="1:8" ht="12.75">
      <c r="A4">
        <f>+'Anexo I Programacion Financiera'!$B$6</f>
        <v>2018</v>
      </c>
      <c r="B4" s="16" t="str">
        <f>+'Anexo I Programacion Financiera'!$K$5</f>
        <v>010102</v>
      </c>
      <c r="C4">
        <f>+'Anexo I Programacion Financiera'!B15</f>
        <v>3</v>
      </c>
      <c r="D4" s="17">
        <f>+'Anexo I Programacion Financiera'!H15</f>
        <v>-118625799.77</v>
      </c>
      <c r="E4" s="17">
        <f>+'Anexo I Programacion Financiera'!I15</f>
        <v>-141953485.73</v>
      </c>
      <c r="F4" s="17">
        <f>+'Anexo I Programacion Financiera'!J15</f>
        <v>-123939441.77</v>
      </c>
      <c r="G4" s="17">
        <f>+'Anexo I Programacion Financiera'!K15</f>
        <v>-141953487.73</v>
      </c>
      <c r="H4" s="17">
        <f>+'Anexo I Programacion Financiera'!L15</f>
        <v>-526472215</v>
      </c>
    </row>
    <row r="5" spans="1:8" ht="12.75">
      <c r="A5">
        <f>+'Anexo I Programacion Financiera'!$B$6</f>
        <v>2018</v>
      </c>
      <c r="B5" s="16" t="str">
        <f>+'Anexo I Programacion Financiera'!$K$5</f>
        <v>010102</v>
      </c>
      <c r="C5">
        <f>+'Anexo I Programacion Financiera'!B16</f>
        <v>4</v>
      </c>
      <c r="D5" s="17">
        <f>+'Anexo I Programacion Financiera'!H16</f>
        <v>0</v>
      </c>
      <c r="E5" s="17">
        <f>+'Anexo I Programacion Financiera'!I16</f>
        <v>0</v>
      </c>
      <c r="F5" s="17">
        <f>+'Anexo I Programacion Financiera'!J16</f>
        <v>0</v>
      </c>
      <c r="G5" s="17">
        <f>+'Anexo I Programacion Financiera'!K16</f>
        <v>0</v>
      </c>
      <c r="H5" s="17">
        <f>+'Anexo I Programacion Financiera'!L16</f>
        <v>0</v>
      </c>
    </row>
    <row r="6" spans="1:8" ht="12.75">
      <c r="A6">
        <f>+'Anexo I Programacion Financiera'!$B$6</f>
        <v>2018</v>
      </c>
      <c r="B6" s="16" t="str">
        <f>+'Anexo I Programacion Financiera'!$K$5</f>
        <v>010102</v>
      </c>
      <c r="C6">
        <f>+'Anexo I Programacion Financiera'!B17</f>
        <v>5</v>
      </c>
      <c r="D6" s="17">
        <f>+'Anexo I Programacion Financiera'!H17</f>
        <v>453915</v>
      </c>
      <c r="E6" s="17">
        <f>+'Anexo I Programacion Financiera'!I17</f>
        <v>680873</v>
      </c>
      <c r="F6" s="17">
        <f>+'Anexo I Programacion Financiera'!J17</f>
        <v>680873</v>
      </c>
      <c r="G6" s="17">
        <f>+'Anexo I Programacion Financiera'!K17</f>
        <v>680874</v>
      </c>
      <c r="H6" s="17">
        <f>+'Anexo I Programacion Financiera'!L17</f>
        <v>2496535</v>
      </c>
    </row>
    <row r="7" spans="1:8" ht="12.75">
      <c r="A7">
        <f>+'Anexo I Programacion Financiera'!$B$6</f>
        <v>2018</v>
      </c>
      <c r="B7" s="16" t="str">
        <f>+'Anexo I Programacion Financiera'!$K$5</f>
        <v>010102</v>
      </c>
      <c r="C7">
        <f>+'Anexo I Programacion Financiera'!B18</f>
        <v>6</v>
      </c>
      <c r="D7" s="17">
        <f>+'Anexo I Programacion Financiera'!H18</f>
        <v>-119079714.77</v>
      </c>
      <c r="E7" s="17">
        <f>+'Anexo I Programacion Financiera'!I18</f>
        <v>-142634358.73</v>
      </c>
      <c r="F7" s="17">
        <f>+'Anexo I Programacion Financiera'!J18</f>
        <v>-124620314.77</v>
      </c>
      <c r="G7" s="17">
        <f>+'Anexo I Programacion Financiera'!K18</f>
        <v>-142634361.73</v>
      </c>
      <c r="H7" s="17">
        <f>+'Anexo I Programacion Financiera'!L18</f>
        <v>-528968750</v>
      </c>
    </row>
    <row r="8" spans="1:8" ht="12.75">
      <c r="A8">
        <f>+'Anexo I Programacion Financiera'!$B$6</f>
        <v>2018</v>
      </c>
      <c r="B8" s="16" t="str">
        <f>+'Anexo I Programacion Financiera'!$K$5</f>
        <v>010102</v>
      </c>
      <c r="C8">
        <f>+'Anexo I Programacion Financiera'!B19</f>
        <v>7</v>
      </c>
      <c r="D8" s="17">
        <f>+'Anexo I Programacion Financiera'!H19</f>
        <v>0</v>
      </c>
      <c r="E8" s="17">
        <f>+'Anexo I Programacion Financiera'!I19</f>
        <v>0</v>
      </c>
      <c r="F8" s="17">
        <f>+'Anexo I Programacion Financiera'!J19</f>
        <v>0</v>
      </c>
      <c r="G8" s="17">
        <f>+'Anexo I Programacion Financiera'!K19</f>
        <v>0</v>
      </c>
      <c r="H8" s="17">
        <f>+'Anexo I Programacion Financiera'!L19</f>
        <v>0</v>
      </c>
    </row>
    <row r="9" spans="1:8" ht="12.75">
      <c r="A9">
        <f>+'Anexo I Programacion Financiera'!$B$6</f>
        <v>2018</v>
      </c>
      <c r="B9" s="16" t="str">
        <f>+'Anexo I Programacion Financiera'!$K$5</f>
        <v>010102</v>
      </c>
      <c r="C9">
        <f>+'Anexo I Programacion Financiera'!B20</f>
        <v>8</v>
      </c>
      <c r="D9" s="17">
        <f>+'Anexo I Programacion Financiera'!H20</f>
        <v>119079714.77</v>
      </c>
      <c r="E9" s="17">
        <f>+'Anexo I Programacion Financiera'!I20</f>
        <v>142634358.73</v>
      </c>
      <c r="F9" s="17">
        <f>+'Anexo I Programacion Financiera'!J20</f>
        <v>124620314.77</v>
      </c>
      <c r="G9" s="17">
        <f>+'Anexo I Programacion Financiera'!K20</f>
        <v>142634361.73</v>
      </c>
      <c r="H9" s="17">
        <f>+'Anexo I Programacion Financiera'!L20</f>
        <v>528968750</v>
      </c>
    </row>
    <row r="10" spans="1:8" ht="12.75">
      <c r="A10">
        <f>+'Anexo I Programacion Financiera'!$B$6</f>
        <v>2018</v>
      </c>
      <c r="B10" s="16" t="str">
        <f>+'Anexo I Programacion Financiera'!$K$5</f>
        <v>010102</v>
      </c>
      <c r="C10">
        <f>+'Anexo I Programacion Financiera'!B21</f>
        <v>9</v>
      </c>
      <c r="D10" s="17">
        <f>+'Anexo I Programacion Financiera'!H21</f>
        <v>0</v>
      </c>
      <c r="E10" s="17">
        <f>+'Anexo I Programacion Financiera'!I21</f>
        <v>0</v>
      </c>
      <c r="F10" s="17">
        <f>+'Anexo I Programacion Financiera'!J21</f>
        <v>0</v>
      </c>
      <c r="G10" s="17">
        <f>+'Anexo I Programacion Financiera'!K21</f>
        <v>0</v>
      </c>
      <c r="H10" s="17">
        <f>+'Anexo I Programacion Financiera'!L21</f>
        <v>0</v>
      </c>
    </row>
    <row r="11" spans="1:8" ht="12.75">
      <c r="A11">
        <f>+'Anexo I Programacion Financiera'!$B$6</f>
        <v>2018</v>
      </c>
      <c r="B11" s="16" t="str">
        <f>+'Anexo I Programacion Financiera'!$K$5</f>
        <v>010102</v>
      </c>
      <c r="C11">
        <f>+'Anexo I Programacion Financiera'!B22</f>
        <v>10</v>
      </c>
      <c r="D11" s="17">
        <f>+'Anexo I Programacion Financiera'!H22</f>
        <v>0</v>
      </c>
      <c r="E11" s="17">
        <f>+'Anexo I Programacion Financiera'!I22</f>
        <v>0</v>
      </c>
      <c r="F11" s="17">
        <f>+'Anexo I Programacion Financiera'!J22</f>
        <v>0</v>
      </c>
      <c r="G11" s="17">
        <f>+'Anexo I Programacion Financiera'!K22</f>
        <v>0</v>
      </c>
      <c r="H11" s="17">
        <f>+'Anexo I Programacion Financiera'!L22</f>
        <v>0</v>
      </c>
    </row>
    <row r="12" spans="1:8" ht="12.75">
      <c r="A12">
        <f>+'Anexo I Programacion Financiera'!$B$6</f>
        <v>2018</v>
      </c>
      <c r="B12" s="16" t="str">
        <f>+'Anexo I Programacion Financiera'!$K$5</f>
        <v>010102</v>
      </c>
      <c r="C12">
        <f>+'Anexo I Programacion Financiera'!B23</f>
        <v>11</v>
      </c>
      <c r="D12" s="17">
        <f>+'Anexo I Programacion Financiera'!H23</f>
        <v>-119079714.77</v>
      </c>
      <c r="E12" s="17">
        <f>+'Anexo I Programacion Financiera'!I23</f>
        <v>-142634358.73</v>
      </c>
      <c r="F12" s="17">
        <f>+'Anexo I Programacion Financiera'!J23</f>
        <v>-124620314.77</v>
      </c>
      <c r="G12" s="17">
        <f>+'Anexo I Programacion Financiera'!K23</f>
        <v>-142634361.73</v>
      </c>
      <c r="H12" s="17">
        <f>+'Anexo I Programacion Financiera'!L23</f>
        <v>-528968750</v>
      </c>
    </row>
    <row r="13" spans="1:8" ht="12.75">
      <c r="A13">
        <f>+'Anexo I Programacion Financiera'!$B$6</f>
        <v>2018</v>
      </c>
      <c r="B13" s="16" t="str">
        <f>+'Anexo I Programacion Financiera'!$K$5</f>
        <v>010102</v>
      </c>
      <c r="C13">
        <f>+'Anexo I Programacion Financiera'!B24</f>
        <v>12</v>
      </c>
      <c r="D13" s="17">
        <f>+'Anexo I Programacion Financiera'!H24</f>
        <v>0</v>
      </c>
      <c r="E13" s="17">
        <f>+'Anexo I Programacion Financiera'!I24</f>
        <v>0</v>
      </c>
      <c r="F13" s="17">
        <f>+'Anexo I Programacion Financiera'!J24</f>
        <v>0</v>
      </c>
      <c r="G13" s="17">
        <f>+'Anexo I Programacion Financiera'!K24</f>
        <v>0</v>
      </c>
      <c r="H13" s="17">
        <f>+'Anexo I Programacion Financiera'!L24</f>
        <v>0</v>
      </c>
    </row>
    <row r="14" spans="1:8" ht="12.75">
      <c r="A14">
        <f>+'Anexo I Programacion Financiera'!$B$6</f>
        <v>2018</v>
      </c>
      <c r="B14" s="16" t="str">
        <f>+'Anexo I Programacion Financiera'!$K$5</f>
        <v>010102</v>
      </c>
      <c r="C14">
        <f>+'Anexo I Programacion Financiera'!B25</f>
        <v>13</v>
      </c>
      <c r="D14" s="17">
        <f>+'Anexo I Programacion Financiera'!H25</f>
        <v>0</v>
      </c>
      <c r="E14" s="17">
        <f>+'Anexo I Programacion Financiera'!I25</f>
        <v>0</v>
      </c>
      <c r="F14" s="17">
        <f>+'Anexo I Programacion Financiera'!J25</f>
        <v>0</v>
      </c>
      <c r="G14" s="17">
        <f>+'Anexo I Programacion Financiera'!K25</f>
        <v>0</v>
      </c>
      <c r="H14" s="17">
        <f>+'Anexo I Programacion Financiera'!L25</f>
        <v>0</v>
      </c>
    </row>
    <row r="15" spans="1:8" ht="12.75">
      <c r="A15">
        <f>+'Anexo I Programacion Financiera'!$B$6</f>
        <v>2018</v>
      </c>
      <c r="B15" s="16" t="str">
        <f>+'Anexo I Programacion Financiera'!$K$5</f>
        <v>010102</v>
      </c>
      <c r="C15">
        <f>+'Anexo I Programacion Financiera'!B26</f>
        <v>14</v>
      </c>
      <c r="D15" s="17">
        <f>+'Anexo I Programacion Financiera'!H26</f>
        <v>0</v>
      </c>
      <c r="E15" s="17">
        <f>+'Anexo I Programacion Financiera'!I26</f>
        <v>0</v>
      </c>
      <c r="F15" s="17">
        <f>+'Anexo I Programacion Financiera'!J26</f>
        <v>0</v>
      </c>
      <c r="G15" s="17">
        <f>+'Anexo I Programacion Financiera'!K26</f>
        <v>0</v>
      </c>
      <c r="H15" s="17">
        <f>+'Anexo I Programacion Financiera'!L26</f>
        <v>0</v>
      </c>
    </row>
    <row r="16" spans="1:8" ht="12.75">
      <c r="A16">
        <f>+'Anexo I Programacion Financiera'!$B$6</f>
        <v>2018</v>
      </c>
      <c r="B16" s="16" t="str">
        <f>+'Anexo I Programacion Financiera'!$K$5</f>
        <v>010102</v>
      </c>
      <c r="C16">
        <f>+'Anexo I Programacion Financiera'!B27</f>
        <v>15</v>
      </c>
      <c r="D16" s="17">
        <f>+'Anexo I Programacion Financiera'!H27</f>
        <v>-119079714.77</v>
      </c>
      <c r="E16" s="17">
        <f>+'Anexo I Programacion Financiera'!I27</f>
        <v>-142634358.73</v>
      </c>
      <c r="F16" s="17">
        <f>+'Anexo I Programacion Financiera'!J27</f>
        <v>-124620314.77</v>
      </c>
      <c r="G16" s="17">
        <f>+'Anexo I Programacion Financiera'!K27</f>
        <v>-142634361.73</v>
      </c>
      <c r="H16" s="17">
        <f>+'Anexo I Programacion Financiera'!L27</f>
        <v>-528968750</v>
      </c>
    </row>
  </sheetData>
  <sheetProtection/>
  <printOptions/>
  <pageMargins left="0.75" right="0.75" top="1" bottom="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zoomScale="75" zoomScaleNormal="75" zoomScalePageLayoutView="0" workbookViewId="0" topLeftCell="A1">
      <selection activeCell="L16" sqref="L16"/>
    </sheetView>
  </sheetViews>
  <sheetFormatPr defaultColWidth="11.00390625" defaultRowHeight="12.75"/>
  <cols>
    <col min="1" max="1" width="17.00390625" style="202" customWidth="1"/>
    <col min="2" max="2" width="11.50390625" style="203" customWidth="1"/>
    <col min="3" max="4" width="10.625" style="203" customWidth="1"/>
    <col min="5" max="6" width="3.125" style="203" customWidth="1"/>
    <col min="7" max="7" width="2.875" style="203" customWidth="1"/>
    <col min="8" max="8" width="3.125" style="203" customWidth="1"/>
    <col min="9" max="9" width="12.625" style="203" customWidth="1"/>
    <col min="10" max="10" width="12.125" style="203" customWidth="1"/>
    <col min="11" max="13" width="11.125" style="203" customWidth="1"/>
    <col min="14" max="14" width="12.00390625" style="203" bestFit="1" customWidth="1"/>
    <col min="15" max="15" width="11.125" style="203" bestFit="1" customWidth="1"/>
    <col min="16" max="16" width="12.00390625" style="202" bestFit="1" customWidth="1"/>
    <col min="17" max="16384" width="10.875" style="202" customWidth="1"/>
  </cols>
  <sheetData>
    <row r="1" spans="1:15" ht="15.75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3" ht="12.75">
      <c r="A3" s="160" t="s">
        <v>1</v>
      </c>
    </row>
    <row r="5" spans="1:13" ht="12.75">
      <c r="A5" s="202" t="s">
        <v>164</v>
      </c>
      <c r="L5" s="175" t="s">
        <v>2</v>
      </c>
      <c r="M5" s="161" t="s">
        <v>162</v>
      </c>
    </row>
    <row r="7" spans="1:8" ht="12.75">
      <c r="A7" s="202" t="s">
        <v>3</v>
      </c>
      <c r="B7" s="162">
        <v>2018</v>
      </c>
      <c r="D7" s="203" t="s">
        <v>4</v>
      </c>
      <c r="E7" s="163"/>
      <c r="F7" s="163" t="s">
        <v>73</v>
      </c>
      <c r="G7" s="163"/>
      <c r="H7" s="163"/>
    </row>
    <row r="8" ht="13.5" thickBot="1"/>
    <row r="9" spans="1:15" s="164" customFormat="1" ht="10.5">
      <c r="A9" s="272" t="s">
        <v>5</v>
      </c>
      <c r="B9" s="275" t="s">
        <v>6</v>
      </c>
      <c r="C9" s="286" t="s">
        <v>7</v>
      </c>
      <c r="D9" s="286"/>
      <c r="E9" s="286" t="s">
        <v>8</v>
      </c>
      <c r="F9" s="286"/>
      <c r="G9" s="286"/>
      <c r="H9" s="286"/>
      <c r="I9" s="197" t="s">
        <v>9</v>
      </c>
      <c r="J9" s="275" t="s">
        <v>10</v>
      </c>
      <c r="K9" s="197" t="s">
        <v>11</v>
      </c>
      <c r="L9" s="275" t="s">
        <v>12</v>
      </c>
      <c r="M9" s="197" t="s">
        <v>13</v>
      </c>
      <c r="N9" s="197" t="s">
        <v>14</v>
      </c>
      <c r="O9" s="204" t="s">
        <v>15</v>
      </c>
    </row>
    <row r="10" spans="1:15" s="164" customFormat="1" ht="10.5">
      <c r="A10" s="273"/>
      <c r="B10" s="276"/>
      <c r="C10" s="287" t="s">
        <v>16</v>
      </c>
      <c r="D10" s="287"/>
      <c r="E10" s="287" t="s">
        <v>17</v>
      </c>
      <c r="F10" s="287"/>
      <c r="G10" s="287"/>
      <c r="H10" s="287"/>
      <c r="I10" s="198" t="s">
        <v>18</v>
      </c>
      <c r="J10" s="276"/>
      <c r="K10" s="198" t="s">
        <v>19</v>
      </c>
      <c r="L10" s="276"/>
      <c r="M10" s="198" t="s">
        <v>20</v>
      </c>
      <c r="N10" s="198" t="s">
        <v>21</v>
      </c>
      <c r="O10" s="205" t="s">
        <v>22</v>
      </c>
    </row>
    <row r="11" spans="1:15" s="164" customFormat="1" ht="12" thickBot="1">
      <c r="A11" s="274"/>
      <c r="B11" s="277"/>
      <c r="C11" s="206" t="s">
        <v>23</v>
      </c>
      <c r="D11" s="206" t="s">
        <v>24</v>
      </c>
      <c r="E11" s="285" t="s">
        <v>25</v>
      </c>
      <c r="F11" s="285"/>
      <c r="G11" s="285"/>
      <c r="H11" s="285"/>
      <c r="I11" s="207"/>
      <c r="J11" s="277"/>
      <c r="K11" s="207"/>
      <c r="L11" s="277"/>
      <c r="M11" s="207"/>
      <c r="N11" s="207"/>
      <c r="O11" s="208"/>
    </row>
    <row r="12" spans="1:15" s="164" customFormat="1" ht="12.75" customHeight="1">
      <c r="A12" s="165" t="s">
        <v>124</v>
      </c>
      <c r="B12" s="209">
        <v>467984893</v>
      </c>
      <c r="C12" s="209">
        <v>0</v>
      </c>
      <c r="D12" s="210">
        <v>0</v>
      </c>
      <c r="E12" s="280">
        <f>+B12+C12-D12</f>
        <v>467984893</v>
      </c>
      <c r="F12" s="280"/>
      <c r="G12" s="280"/>
      <c r="H12" s="280"/>
      <c r="I12" s="211">
        <v>183598697.47</v>
      </c>
      <c r="J12" s="211">
        <f>+I12</f>
        <v>183598697.47</v>
      </c>
      <c r="K12" s="211">
        <f>+J12</f>
        <v>183598697.47</v>
      </c>
      <c r="L12" s="209">
        <v>170719678.33</v>
      </c>
      <c r="M12" s="209">
        <f aca="true" t="shared" si="0" ref="M12:M18">+J12-K12</f>
        <v>0</v>
      </c>
      <c r="N12" s="209">
        <f aca="true" t="shared" si="1" ref="N12:N18">+E12-I12</f>
        <v>284386195.53</v>
      </c>
      <c r="O12" s="212">
        <f>+J12-L12</f>
        <v>12879019.139999986</v>
      </c>
    </row>
    <row r="13" spans="1:15" s="164" customFormat="1" ht="10.5">
      <c r="A13" s="165" t="s">
        <v>123</v>
      </c>
      <c r="B13" s="209">
        <v>4734768</v>
      </c>
      <c r="C13" s="209">
        <v>0</v>
      </c>
      <c r="D13" s="210">
        <v>0</v>
      </c>
      <c r="E13" s="280">
        <f aca="true" t="shared" si="2" ref="E13:E19">+B13+C13-D13</f>
        <v>4734768</v>
      </c>
      <c r="F13" s="280"/>
      <c r="G13" s="280"/>
      <c r="H13" s="280"/>
      <c r="I13" s="211">
        <v>1029973.67</v>
      </c>
      <c r="J13" s="211">
        <f>+I13</f>
        <v>1029973.67</v>
      </c>
      <c r="K13" s="211">
        <f aca="true" t="shared" si="3" ref="K13:K18">+J13</f>
        <v>1029973.67</v>
      </c>
      <c r="L13" s="209">
        <v>1029973.67</v>
      </c>
      <c r="M13" s="209">
        <f t="shared" si="0"/>
        <v>0</v>
      </c>
      <c r="N13" s="209">
        <f t="shared" si="1"/>
        <v>3704794.33</v>
      </c>
      <c r="O13" s="212">
        <f aca="true" t="shared" si="4" ref="O13:O19">+J13-L13</f>
        <v>0</v>
      </c>
    </row>
    <row r="14" spans="1:15" s="164" customFormat="1" ht="10.5">
      <c r="A14" s="165" t="s">
        <v>125</v>
      </c>
      <c r="B14" s="209">
        <v>53723304</v>
      </c>
      <c r="C14" s="209">
        <v>0</v>
      </c>
      <c r="D14" s="210">
        <v>0</v>
      </c>
      <c r="E14" s="280">
        <f t="shared" si="2"/>
        <v>53723304</v>
      </c>
      <c r="F14" s="280"/>
      <c r="G14" s="280"/>
      <c r="H14" s="280"/>
      <c r="I14" s="211">
        <v>15013293.84</v>
      </c>
      <c r="J14" s="211">
        <v>14982579.1</v>
      </c>
      <c r="K14" s="211">
        <f t="shared" si="3"/>
        <v>14982579.1</v>
      </c>
      <c r="L14" s="209">
        <v>14971683.42</v>
      </c>
      <c r="M14" s="209">
        <f t="shared" si="0"/>
        <v>0</v>
      </c>
      <c r="N14" s="209">
        <f t="shared" si="1"/>
        <v>38710010.16</v>
      </c>
      <c r="O14" s="212">
        <f t="shared" si="4"/>
        <v>10895.679999999702</v>
      </c>
    </row>
    <row r="15" spans="1:15" s="164" customFormat="1" ht="10.5">
      <c r="A15" s="165" t="s">
        <v>126</v>
      </c>
      <c r="B15" s="209">
        <v>2496535</v>
      </c>
      <c r="C15" s="209">
        <v>0</v>
      </c>
      <c r="D15" s="210">
        <v>0</v>
      </c>
      <c r="E15" s="280">
        <f t="shared" si="2"/>
        <v>2496535</v>
      </c>
      <c r="F15" s="280"/>
      <c r="G15" s="280"/>
      <c r="H15" s="280"/>
      <c r="I15" s="211">
        <v>395531.16</v>
      </c>
      <c r="J15" s="211">
        <f>+I15</f>
        <v>395531.16</v>
      </c>
      <c r="K15" s="211">
        <f t="shared" si="3"/>
        <v>395531.16</v>
      </c>
      <c r="L15" s="209">
        <v>395531.16</v>
      </c>
      <c r="M15" s="209">
        <f t="shared" si="0"/>
        <v>0</v>
      </c>
      <c r="N15" s="209">
        <f t="shared" si="1"/>
        <v>2101003.84</v>
      </c>
      <c r="O15" s="212">
        <f t="shared" si="4"/>
        <v>0</v>
      </c>
    </row>
    <row r="16" spans="1:15" s="164" customFormat="1" ht="10.5">
      <c r="A16" s="165" t="s">
        <v>170</v>
      </c>
      <c r="B16" s="209">
        <v>0</v>
      </c>
      <c r="C16" s="209">
        <v>0</v>
      </c>
      <c r="D16" s="210">
        <v>0</v>
      </c>
      <c r="E16" s="280">
        <f t="shared" si="2"/>
        <v>0</v>
      </c>
      <c r="F16" s="280"/>
      <c r="G16" s="280"/>
      <c r="H16" s="280"/>
      <c r="I16" s="211">
        <v>0</v>
      </c>
      <c r="J16" s="211">
        <f>+I16</f>
        <v>0</v>
      </c>
      <c r="K16" s="211">
        <f t="shared" si="3"/>
        <v>0</v>
      </c>
      <c r="L16" s="209">
        <v>0</v>
      </c>
      <c r="M16" s="209">
        <f t="shared" si="0"/>
        <v>0</v>
      </c>
      <c r="N16" s="209">
        <f t="shared" si="1"/>
        <v>0</v>
      </c>
      <c r="O16" s="212">
        <f t="shared" si="4"/>
        <v>0</v>
      </c>
    </row>
    <row r="17" spans="1:15" s="164" customFormat="1" ht="10.5">
      <c r="A17" s="165" t="s">
        <v>165</v>
      </c>
      <c r="B17" s="209">
        <v>29250</v>
      </c>
      <c r="C17" s="209">
        <v>0</v>
      </c>
      <c r="D17" s="210">
        <v>0</v>
      </c>
      <c r="E17" s="280">
        <f t="shared" si="2"/>
        <v>29250</v>
      </c>
      <c r="F17" s="280"/>
      <c r="G17" s="280"/>
      <c r="H17" s="280"/>
      <c r="I17" s="211">
        <v>0</v>
      </c>
      <c r="J17" s="211">
        <f>+I17</f>
        <v>0</v>
      </c>
      <c r="K17" s="211">
        <f t="shared" si="3"/>
        <v>0</v>
      </c>
      <c r="L17" s="209">
        <v>0</v>
      </c>
      <c r="M17" s="209">
        <f t="shared" si="0"/>
        <v>0</v>
      </c>
      <c r="N17" s="209">
        <f t="shared" si="1"/>
        <v>29250</v>
      </c>
      <c r="O17" s="212">
        <f t="shared" si="4"/>
        <v>0</v>
      </c>
    </row>
    <row r="18" spans="1:16" s="164" customFormat="1" ht="10.5">
      <c r="A18" s="165" t="s">
        <v>127</v>
      </c>
      <c r="B18" s="209">
        <v>0</v>
      </c>
      <c r="C18" s="209">
        <v>0</v>
      </c>
      <c r="D18" s="210">
        <v>0</v>
      </c>
      <c r="E18" s="280">
        <f t="shared" si="2"/>
        <v>0</v>
      </c>
      <c r="F18" s="280"/>
      <c r="G18" s="280"/>
      <c r="H18" s="280"/>
      <c r="I18" s="211">
        <v>0</v>
      </c>
      <c r="J18" s="211">
        <f>+I18</f>
        <v>0</v>
      </c>
      <c r="K18" s="211">
        <f t="shared" si="3"/>
        <v>0</v>
      </c>
      <c r="L18" s="209">
        <v>0</v>
      </c>
      <c r="M18" s="209">
        <f t="shared" si="0"/>
        <v>0</v>
      </c>
      <c r="N18" s="209">
        <f t="shared" si="1"/>
        <v>0</v>
      </c>
      <c r="O18" s="212">
        <f t="shared" si="4"/>
        <v>0</v>
      </c>
      <c r="P18" s="175"/>
    </row>
    <row r="19" spans="1:16" s="164" customFormat="1" ht="10.5">
      <c r="A19" s="166"/>
      <c r="B19" s="209"/>
      <c r="C19" s="209">
        <v>0</v>
      </c>
      <c r="D19" s="210"/>
      <c r="E19" s="280">
        <f t="shared" si="2"/>
        <v>0</v>
      </c>
      <c r="F19" s="280"/>
      <c r="G19" s="280"/>
      <c r="H19" s="280"/>
      <c r="I19" s="211"/>
      <c r="J19" s="209"/>
      <c r="K19" s="231"/>
      <c r="L19" s="209"/>
      <c r="M19" s="209"/>
      <c r="N19" s="209"/>
      <c r="O19" s="212">
        <f t="shared" si="4"/>
        <v>0</v>
      </c>
      <c r="P19" s="175"/>
    </row>
    <row r="20" spans="1:16" s="164" customFormat="1" ht="10.5">
      <c r="A20" s="167" t="s">
        <v>26</v>
      </c>
      <c r="B20" s="213">
        <f>SUM(B12:B19)</f>
        <v>528968750</v>
      </c>
      <c r="C20" s="213">
        <f>SUM(C12:C19)</f>
        <v>0</v>
      </c>
      <c r="D20" s="214">
        <f>SUM(D12:D19)</f>
        <v>0</v>
      </c>
      <c r="E20" s="283">
        <f>SUM(E12:E19)</f>
        <v>528968750</v>
      </c>
      <c r="F20" s="283"/>
      <c r="G20" s="283"/>
      <c r="H20" s="283"/>
      <c r="I20" s="215">
        <f aca="true" t="shared" si="5" ref="I20:O20">SUM(I12:I19)</f>
        <v>200037496.14</v>
      </c>
      <c r="J20" s="213">
        <f t="shared" si="5"/>
        <v>200006781.39999998</v>
      </c>
      <c r="K20" s="213">
        <f t="shared" si="5"/>
        <v>200006781.39999998</v>
      </c>
      <c r="L20" s="213">
        <f t="shared" si="5"/>
        <v>187116866.57999998</v>
      </c>
      <c r="M20" s="213">
        <f t="shared" si="5"/>
        <v>0</v>
      </c>
      <c r="N20" s="213">
        <f t="shared" si="5"/>
        <v>328931253.85999995</v>
      </c>
      <c r="O20" s="216">
        <f t="shared" si="5"/>
        <v>12889914.819999985</v>
      </c>
      <c r="P20" s="168"/>
    </row>
    <row r="21" spans="1:15" s="164" customFormat="1" ht="12" thickBot="1">
      <c r="A21" s="169"/>
      <c r="B21" s="217"/>
      <c r="C21" s="217"/>
      <c r="D21" s="218"/>
      <c r="E21" s="284"/>
      <c r="F21" s="284"/>
      <c r="G21" s="284"/>
      <c r="H21" s="284"/>
      <c r="I21" s="219"/>
      <c r="J21" s="217"/>
      <c r="K21" s="217"/>
      <c r="L21" s="217"/>
      <c r="M21" s="217"/>
      <c r="N21" s="217"/>
      <c r="O21" s="220"/>
    </row>
    <row r="22" spans="1:15" s="164" customFormat="1" ht="10.5">
      <c r="A22" s="170"/>
      <c r="B22" s="200"/>
      <c r="C22" s="200"/>
      <c r="D22" s="200"/>
      <c r="E22" s="269"/>
      <c r="F22" s="269"/>
      <c r="G22" s="269"/>
      <c r="H22" s="269"/>
      <c r="I22" s="200"/>
      <c r="J22" s="200"/>
      <c r="K22" s="200"/>
      <c r="L22" s="200"/>
      <c r="M22" s="200"/>
      <c r="N22" s="200"/>
      <c r="O22" s="200"/>
    </row>
    <row r="23" spans="1:15" s="164" customFormat="1" ht="10.5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00"/>
      <c r="N23" s="200"/>
      <c r="O23" s="200"/>
    </row>
    <row r="24" spans="1:15" s="173" customFormat="1" ht="21" customHeight="1">
      <c r="A24" s="171"/>
      <c r="B24" s="201"/>
      <c r="C24" s="172"/>
      <c r="D24" s="278"/>
      <c r="E24" s="278"/>
      <c r="F24" s="278"/>
      <c r="G24" s="278"/>
      <c r="H24" s="279"/>
      <c r="I24" s="279"/>
      <c r="J24" s="172"/>
      <c r="K24" s="199"/>
      <c r="L24" s="278"/>
      <c r="M24" s="281"/>
      <c r="N24" s="172"/>
      <c r="O24" s="172"/>
    </row>
    <row r="25" spans="1:15" s="173" customFormat="1" ht="9" customHeight="1">
      <c r="A25" s="171"/>
      <c r="B25" s="196"/>
      <c r="C25" s="172"/>
      <c r="D25" s="282"/>
      <c r="E25" s="282"/>
      <c r="F25" s="282"/>
      <c r="G25" s="282"/>
      <c r="H25" s="279"/>
      <c r="I25" s="279"/>
      <c r="J25" s="172"/>
      <c r="K25" s="199"/>
      <c r="L25" s="282"/>
      <c r="M25" s="281"/>
      <c r="N25" s="172"/>
      <c r="O25" s="172"/>
    </row>
    <row r="26" spans="1:15" s="173" customFormat="1" ht="9.75" customHeight="1">
      <c r="A26" s="171"/>
      <c r="B26" s="196"/>
      <c r="C26" s="172"/>
      <c r="D26" s="282"/>
      <c r="E26" s="282"/>
      <c r="F26" s="282"/>
      <c r="G26" s="282"/>
      <c r="H26" s="279"/>
      <c r="I26" s="279"/>
      <c r="J26" s="172"/>
      <c r="K26" s="199"/>
      <c r="L26" s="282"/>
      <c r="M26" s="281"/>
      <c r="N26" s="172"/>
      <c r="O26" s="172"/>
    </row>
    <row r="27" spans="1:15" s="164" customFormat="1" ht="10.5">
      <c r="A27" s="170"/>
      <c r="B27" s="200"/>
      <c r="C27" s="200"/>
      <c r="D27" s="200"/>
      <c r="E27" s="269"/>
      <c r="F27" s="269"/>
      <c r="G27" s="269"/>
      <c r="H27" s="269"/>
      <c r="I27" s="200"/>
      <c r="J27" s="200"/>
      <c r="K27" s="200"/>
      <c r="L27" s="200"/>
      <c r="M27" s="200"/>
      <c r="N27" s="200"/>
      <c r="O27" s="200"/>
    </row>
    <row r="28" spans="1:15" s="164" customFormat="1" ht="10.5">
      <c r="A28" s="170"/>
      <c r="B28" s="200"/>
      <c r="C28" s="200"/>
      <c r="D28" s="200"/>
      <c r="E28" s="269"/>
      <c r="F28" s="269"/>
      <c r="G28" s="269"/>
      <c r="H28" s="269"/>
      <c r="I28" s="200"/>
      <c r="J28" s="200"/>
      <c r="K28" s="200"/>
      <c r="L28" s="200"/>
      <c r="M28" s="200"/>
      <c r="N28" s="200"/>
      <c r="O28" s="200"/>
    </row>
    <row r="29" spans="1:15" s="164" customFormat="1" ht="10.5">
      <c r="A29" s="170"/>
      <c r="B29" s="200"/>
      <c r="C29" s="200"/>
      <c r="D29" s="200"/>
      <c r="E29" s="269"/>
      <c r="F29" s="269"/>
      <c r="G29" s="269"/>
      <c r="H29" s="269"/>
      <c r="I29" s="200"/>
      <c r="J29" s="200"/>
      <c r="K29" s="200"/>
      <c r="L29" s="200"/>
      <c r="M29" s="200"/>
      <c r="N29" s="200"/>
      <c r="O29" s="200"/>
    </row>
    <row r="30" spans="1:15" s="164" customFormat="1" ht="10.5">
      <c r="A30" s="170"/>
      <c r="B30" s="200"/>
      <c r="C30" s="200"/>
      <c r="D30" s="200"/>
      <c r="E30" s="269"/>
      <c r="F30" s="269"/>
      <c r="G30" s="269"/>
      <c r="H30" s="269"/>
      <c r="I30" s="200"/>
      <c r="J30" s="200"/>
      <c r="K30" s="200"/>
      <c r="L30" s="200"/>
      <c r="M30" s="200"/>
      <c r="N30" s="200"/>
      <c r="O30" s="200"/>
    </row>
    <row r="31" spans="1:15" s="164" customFormat="1" ht="10.5">
      <c r="A31" s="170"/>
      <c r="B31" s="200"/>
      <c r="C31" s="200"/>
      <c r="D31" s="200"/>
      <c r="E31" s="269"/>
      <c r="F31" s="269"/>
      <c r="G31" s="269"/>
      <c r="H31" s="269"/>
      <c r="I31" s="200"/>
      <c r="J31" s="200"/>
      <c r="K31" s="200"/>
      <c r="L31" s="200"/>
      <c r="M31" s="200"/>
      <c r="N31" s="200"/>
      <c r="O31" s="200"/>
    </row>
    <row r="32" spans="1:15" s="164" customFormat="1" ht="10.5">
      <c r="A32" s="170"/>
      <c r="B32" s="200"/>
      <c r="C32" s="200"/>
      <c r="D32" s="200"/>
      <c r="E32" s="269"/>
      <c r="F32" s="269"/>
      <c r="G32" s="269"/>
      <c r="H32" s="269"/>
      <c r="I32" s="200"/>
      <c r="J32" s="200"/>
      <c r="K32" s="200"/>
      <c r="L32" s="200"/>
      <c r="M32" s="200"/>
      <c r="N32" s="200"/>
      <c r="O32" s="200"/>
    </row>
    <row r="33" spans="1:15" s="164" customFormat="1" ht="10.5">
      <c r="A33" s="170"/>
      <c r="B33" s="200"/>
      <c r="C33" s="200"/>
      <c r="D33" s="200"/>
      <c r="E33" s="269"/>
      <c r="F33" s="269"/>
      <c r="G33" s="269"/>
      <c r="H33" s="269"/>
      <c r="I33" s="200"/>
      <c r="J33" s="200"/>
      <c r="K33" s="200"/>
      <c r="L33" s="200"/>
      <c r="M33" s="200"/>
      <c r="N33" s="200"/>
      <c r="O33" s="200"/>
    </row>
    <row r="34" spans="1:15" s="164" customFormat="1" ht="10.5">
      <c r="A34" s="170"/>
      <c r="B34" s="200"/>
      <c r="C34" s="200"/>
      <c r="D34" s="200"/>
      <c r="E34" s="269"/>
      <c r="F34" s="269"/>
      <c r="G34" s="269"/>
      <c r="H34" s="269"/>
      <c r="I34" s="200"/>
      <c r="J34" s="200"/>
      <c r="K34" s="200"/>
      <c r="L34" s="200"/>
      <c r="M34" s="200"/>
      <c r="N34" s="200"/>
      <c r="O34" s="200"/>
    </row>
    <row r="35" spans="1:15" s="164" customFormat="1" ht="10.5">
      <c r="A35" s="174"/>
      <c r="B35" s="200"/>
      <c r="C35" s="200"/>
      <c r="D35" s="200"/>
      <c r="E35" s="269"/>
      <c r="F35" s="269"/>
      <c r="G35" s="269"/>
      <c r="H35" s="269"/>
      <c r="I35" s="200"/>
      <c r="J35" s="200"/>
      <c r="K35" s="200"/>
      <c r="L35" s="200"/>
      <c r="M35" s="200"/>
      <c r="N35" s="200"/>
      <c r="O35" s="200"/>
    </row>
    <row r="36" spans="1:15" s="164" customFormat="1" ht="10.5">
      <c r="A36" s="174"/>
      <c r="B36" s="200"/>
      <c r="C36" s="200"/>
      <c r="D36" s="200"/>
      <c r="E36" s="269"/>
      <c r="F36" s="269"/>
      <c r="G36" s="269"/>
      <c r="H36" s="269"/>
      <c r="I36" s="200"/>
      <c r="J36" s="200"/>
      <c r="K36" s="200"/>
      <c r="L36" s="200"/>
      <c r="M36" s="200"/>
      <c r="N36" s="200"/>
      <c r="O36" s="200"/>
    </row>
    <row r="37" spans="1:15" s="164" customFormat="1" ht="10.5">
      <c r="A37" s="174"/>
      <c r="B37" s="200"/>
      <c r="C37" s="200"/>
      <c r="D37" s="200"/>
      <c r="E37" s="269"/>
      <c r="F37" s="269"/>
      <c r="G37" s="269"/>
      <c r="H37" s="269"/>
      <c r="I37" s="200"/>
      <c r="J37" s="200"/>
      <c r="K37" s="200"/>
      <c r="L37" s="200"/>
      <c r="M37" s="200"/>
      <c r="N37" s="200"/>
      <c r="O37" s="200"/>
    </row>
    <row r="38" spans="1:15" s="164" customFormat="1" ht="10.5">
      <c r="A38" s="174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</row>
    <row r="39" spans="1:15" s="164" customFormat="1" ht="10.5">
      <c r="A39" s="174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</row>
    <row r="40" spans="1:15" s="164" customFormat="1" ht="10.5">
      <c r="A40" s="174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</row>
    <row r="41" spans="1:15" s="164" customFormat="1" ht="10.5">
      <c r="A41" s="174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</row>
    <row r="42" spans="1:15" s="164" customFormat="1" ht="10.5">
      <c r="A42" s="174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</row>
    <row r="43" spans="1:15" s="164" customFormat="1" ht="10.5">
      <c r="A43" s="174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</row>
    <row r="44" spans="1:15" s="164" customFormat="1" ht="10.5">
      <c r="A44" s="174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</row>
    <row r="45" spans="1:15" s="164" customFormat="1" ht="10.5">
      <c r="A45" s="174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</row>
    <row r="46" spans="1:15" s="164" customFormat="1" ht="10.5">
      <c r="A46" s="174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</row>
    <row r="47" spans="1:15" s="164" customFormat="1" ht="10.5">
      <c r="A47" s="174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</row>
    <row r="48" spans="1:15" s="164" customFormat="1" ht="10.5">
      <c r="A48" s="174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</row>
    <row r="49" spans="1:15" s="164" customFormat="1" ht="10.5">
      <c r="A49" s="174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</row>
    <row r="50" spans="2:15" s="164" customFormat="1" ht="10.5"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</row>
    <row r="51" spans="2:15" s="164" customFormat="1" ht="10.5"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</row>
    <row r="52" spans="2:15" s="164" customFormat="1" ht="10.5"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</row>
    <row r="53" spans="2:15" s="164" customFormat="1" ht="10.5"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</row>
    <row r="54" spans="2:15" s="164" customFormat="1" ht="10.5"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</row>
    <row r="55" spans="2:15" s="164" customFormat="1" ht="10.5"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</row>
    <row r="56" spans="2:15" s="164" customFormat="1" ht="10.5"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</row>
    <row r="57" spans="2:15" s="164" customFormat="1" ht="10.5"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</row>
    <row r="58" spans="2:15" s="164" customFormat="1" ht="10.5"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</row>
    <row r="59" spans="2:15" s="164" customFormat="1" ht="10.5"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</row>
    <row r="60" spans="2:15" s="164" customFormat="1" ht="10.5"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</row>
    <row r="61" spans="2:15" s="164" customFormat="1" ht="10.5"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</row>
    <row r="62" spans="2:15" s="164" customFormat="1" ht="10.5"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</row>
    <row r="63" spans="2:15" s="164" customFormat="1" ht="10.5"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</row>
    <row r="64" spans="2:15" s="164" customFormat="1" ht="10.5"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</row>
    <row r="65" spans="2:15" s="164" customFormat="1" ht="10.5"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</row>
    <row r="66" spans="2:15" s="164" customFormat="1" ht="10.5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</row>
    <row r="67" spans="2:15" s="164" customFormat="1" ht="10.5"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</row>
    <row r="68" spans="2:15" s="164" customFormat="1" ht="10.5"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</row>
    <row r="69" spans="2:15" s="164" customFormat="1" ht="10.5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</row>
    <row r="70" spans="2:15" s="164" customFormat="1" ht="10.5"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</row>
    <row r="71" spans="2:15" s="164" customFormat="1" ht="10.5"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</row>
    <row r="72" spans="2:15" s="164" customFormat="1" ht="10.5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</row>
    <row r="73" spans="2:15" s="164" customFormat="1" ht="10.5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</row>
    <row r="74" spans="2:15" s="164" customFormat="1" ht="10.5"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</row>
    <row r="75" spans="2:15" s="164" customFormat="1" ht="10.5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</row>
    <row r="76" spans="2:15" s="164" customFormat="1" ht="10.5"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</row>
    <row r="77" spans="2:15" s="164" customFormat="1" ht="10.5"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</row>
    <row r="78" spans="2:15" s="164" customFormat="1" ht="10.5"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</row>
    <row r="79" spans="2:15" s="164" customFormat="1" ht="10.5"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</row>
    <row r="80" spans="2:15" s="164" customFormat="1" ht="10.5"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</row>
    <row r="81" spans="2:15" s="164" customFormat="1" ht="10.5"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</row>
    <row r="82" spans="2:15" s="164" customFormat="1" ht="10.5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</row>
    <row r="83" spans="2:15" s="164" customFormat="1" ht="10.5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</row>
    <row r="84" spans="2:15" s="164" customFormat="1" ht="10.5"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</row>
    <row r="85" spans="2:15" s="164" customFormat="1" ht="10.5"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</row>
    <row r="86" spans="2:15" s="164" customFormat="1" ht="10.5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</row>
    <row r="87" spans="2:15" s="164" customFormat="1" ht="10.5"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</row>
    <row r="88" spans="2:15" s="164" customFormat="1" ht="10.5"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</row>
    <row r="89" spans="2:15" s="164" customFormat="1" ht="10.5"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</row>
    <row r="90" spans="2:15" s="164" customFormat="1" ht="10.5"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</row>
    <row r="91" spans="2:15" s="164" customFormat="1" ht="10.5"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</row>
    <row r="92" spans="2:15" s="164" customFormat="1" ht="10.5"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</row>
    <row r="93" spans="2:15" s="164" customFormat="1" ht="10.5"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</row>
    <row r="94" spans="2:15" s="164" customFormat="1" ht="10.5"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</row>
    <row r="95" spans="2:15" s="164" customFormat="1" ht="10.5"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</row>
    <row r="96" spans="2:15" s="164" customFormat="1" ht="10.5"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</row>
    <row r="97" spans="2:15" s="164" customFormat="1" ht="10.5"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</row>
    <row r="98" spans="2:15" s="164" customFormat="1" ht="10.5"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</row>
    <row r="99" spans="2:15" s="164" customFormat="1" ht="10.5"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</row>
    <row r="100" spans="2:15" s="164" customFormat="1" ht="10.5"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</row>
    <row r="101" spans="2:15" s="164" customFormat="1" ht="10.5"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</row>
    <row r="102" spans="2:15" s="164" customFormat="1" ht="10.5"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</row>
    <row r="103" spans="2:15" s="164" customFormat="1" ht="10.5"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</row>
    <row r="104" spans="2:15" s="164" customFormat="1" ht="10.5"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</row>
    <row r="105" spans="2:15" s="164" customFormat="1" ht="10.5"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</row>
    <row r="106" spans="2:15" s="164" customFormat="1" ht="10.5"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</row>
    <row r="107" spans="2:15" s="164" customFormat="1" ht="10.5"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</row>
    <row r="108" spans="2:15" s="164" customFormat="1" ht="10.5"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</row>
    <row r="109" spans="2:15" s="164" customFormat="1" ht="10.5"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</row>
    <row r="110" spans="2:15" s="164" customFormat="1" ht="10.5"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</row>
    <row r="111" spans="2:15" s="164" customFormat="1" ht="10.5"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</row>
  </sheetData>
  <sheetProtection/>
  <mergeCells count="39"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  <mergeCell ref="A23:L23"/>
    <mergeCell ref="E31:H31"/>
    <mergeCell ref="E34:H34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D24:I24"/>
    <mergeCell ref="E27:H27"/>
    <mergeCell ref="E16:H16"/>
    <mergeCell ref="E35:H35"/>
    <mergeCell ref="E28:H28"/>
    <mergeCell ref="E29:H29"/>
    <mergeCell ref="E30:H30"/>
  </mergeCells>
  <printOptions horizontalCentered="1"/>
  <pageMargins left="0.3937007874015748" right="0.3937007874015748" top="1.7716535433070868" bottom="0.984251968503937" header="0" footer="0"/>
  <pageSetup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E11" sqref="E11"/>
    </sheetView>
  </sheetViews>
  <sheetFormatPr defaultColWidth="13.125" defaultRowHeight="12.75"/>
  <cols>
    <col min="1" max="1" width="8.625" style="0" customWidth="1"/>
    <col min="2" max="2" width="6.50390625" style="256" customWidth="1"/>
    <col min="3" max="3" width="3.375" style="256" customWidth="1"/>
    <col min="4" max="4" width="5.00390625" style="256" customWidth="1"/>
    <col min="5" max="5" width="9.625" style="0" customWidth="1"/>
    <col min="6" max="6" width="5.00390625" style="256" customWidth="1"/>
    <col min="7" max="7" width="20.375" style="0" customWidth="1"/>
    <col min="8" max="8" width="5.00390625" style="256" customWidth="1"/>
    <col min="9" max="9" width="13.125" style="0" customWidth="1"/>
    <col min="10" max="10" width="5.00390625" style="256" customWidth="1"/>
    <col min="11" max="11" width="13.125" style="0" customWidth="1"/>
    <col min="12" max="12" width="5.00390625" style="256" customWidth="1"/>
    <col min="13" max="13" width="13.125" style="0" customWidth="1"/>
    <col min="14" max="14" width="5.00390625" style="256" customWidth="1"/>
    <col min="15" max="15" width="13.125" style="0" customWidth="1"/>
    <col min="16" max="16" width="5.00390625" style="256" customWidth="1"/>
    <col min="17" max="17" width="12.50390625" style="0" bestFit="1" customWidth="1"/>
    <col min="18" max="18" width="5.00390625" style="256" customWidth="1"/>
    <col min="19" max="19" width="13.125" style="0" customWidth="1"/>
    <col min="20" max="20" width="6.625" style="256" customWidth="1"/>
    <col min="21" max="21" width="13.125" style="0" customWidth="1"/>
    <col min="22" max="22" width="5.00390625" style="256" customWidth="1"/>
    <col min="23" max="23" width="13.125" style="0" customWidth="1"/>
    <col min="24" max="24" width="6.625" style="256" customWidth="1"/>
    <col min="25" max="25" width="10.125" style="0" customWidth="1"/>
    <col min="26" max="26" width="6.50390625" style="256" customWidth="1"/>
    <col min="27" max="27" width="13.125" style="0" customWidth="1"/>
    <col min="28" max="28" width="7.00390625" style="256" customWidth="1"/>
    <col min="29" max="29" width="12.625" style="0" customWidth="1"/>
  </cols>
  <sheetData>
    <row r="1" spans="1:29" ht="12.75">
      <c r="A1" t="s">
        <v>27</v>
      </c>
      <c r="B1" s="256" t="s">
        <v>181</v>
      </c>
      <c r="C1" s="256" t="s">
        <v>4</v>
      </c>
      <c r="D1" s="256" t="s">
        <v>181</v>
      </c>
      <c r="E1" t="s">
        <v>28</v>
      </c>
      <c r="F1" s="256" t="s">
        <v>181</v>
      </c>
      <c r="G1" t="s">
        <v>29</v>
      </c>
      <c r="H1" s="256" t="s">
        <v>181</v>
      </c>
      <c r="I1" t="s">
        <v>30</v>
      </c>
      <c r="J1" s="256" t="s">
        <v>181</v>
      </c>
      <c r="K1" t="s">
        <v>31</v>
      </c>
      <c r="L1" s="256" t="s">
        <v>181</v>
      </c>
      <c r="M1" t="s">
        <v>32</v>
      </c>
      <c r="N1" s="256" t="s">
        <v>181</v>
      </c>
      <c r="O1" t="s">
        <v>33</v>
      </c>
      <c r="P1" s="256" t="s">
        <v>181</v>
      </c>
      <c r="Q1" t="s">
        <v>34</v>
      </c>
      <c r="R1" s="256" t="s">
        <v>181</v>
      </c>
      <c r="S1" t="s">
        <v>10</v>
      </c>
      <c r="T1" s="256" t="s">
        <v>181</v>
      </c>
      <c r="U1" t="s">
        <v>35</v>
      </c>
      <c r="V1" s="256" t="s">
        <v>181</v>
      </c>
      <c r="W1" t="s">
        <v>12</v>
      </c>
      <c r="X1" s="256" t="s">
        <v>181</v>
      </c>
      <c r="Y1" t="s">
        <v>36</v>
      </c>
      <c r="Z1" s="256" t="s">
        <v>181</v>
      </c>
      <c r="AA1" t="s">
        <v>37</v>
      </c>
      <c r="AB1" s="256" t="s">
        <v>181</v>
      </c>
      <c r="AC1" t="s">
        <v>38</v>
      </c>
    </row>
    <row r="2" spans="1:29" ht="12.75">
      <c r="A2" s="15">
        <f>+'anexo 2 '!$B$7</f>
        <v>2018</v>
      </c>
      <c r="B2" s="256" t="s">
        <v>181</v>
      </c>
      <c r="C2" s="256">
        <v>2</v>
      </c>
      <c r="D2" s="256" t="s">
        <v>181</v>
      </c>
      <c r="E2" s="15" t="str">
        <f>+'anexo 2 '!$M$5</f>
        <v>010102</v>
      </c>
      <c r="F2" s="256" t="s">
        <v>181</v>
      </c>
      <c r="G2" s="16" t="str">
        <f>+'anexo 2 '!A12</f>
        <v>41100 Personal</v>
      </c>
      <c r="H2" s="256" t="s">
        <v>181</v>
      </c>
      <c r="I2" s="17">
        <f>+'anexo 2 '!B12</f>
        <v>467984893</v>
      </c>
      <c r="J2" s="256" t="s">
        <v>181</v>
      </c>
      <c r="K2" s="17">
        <f>+'anexo 2 '!C12</f>
        <v>0</v>
      </c>
      <c r="L2" s="256" t="s">
        <v>181</v>
      </c>
      <c r="M2" s="17">
        <f>+'anexo 2 '!D12</f>
        <v>0</v>
      </c>
      <c r="N2" s="256" t="s">
        <v>181</v>
      </c>
      <c r="O2" s="17">
        <f>+'anexo 2 '!E12</f>
        <v>467984893</v>
      </c>
      <c r="P2" s="256" t="s">
        <v>181</v>
      </c>
      <c r="Q2" s="17">
        <f>+'anexo 2 '!I12</f>
        <v>183598697.47</v>
      </c>
      <c r="R2" s="256" t="s">
        <v>181</v>
      </c>
      <c r="S2" s="17">
        <f>+'anexo 2 '!J12</f>
        <v>183598697.47</v>
      </c>
      <c r="T2" s="256" t="s">
        <v>181</v>
      </c>
      <c r="U2" s="17">
        <f>+'anexo 2 '!K12</f>
        <v>183598697.47</v>
      </c>
      <c r="V2" s="256" t="s">
        <v>181</v>
      </c>
      <c r="W2" s="17">
        <f>+'anexo 2 '!L12</f>
        <v>170719678.33</v>
      </c>
      <c r="X2" s="256" t="s">
        <v>181</v>
      </c>
      <c r="Y2" s="17">
        <f>+'anexo 2 '!M12</f>
        <v>0</v>
      </c>
      <c r="Z2" s="256" t="s">
        <v>181</v>
      </c>
      <c r="AA2" s="17">
        <f>+'anexo 2 '!N12</f>
        <v>284386195.53</v>
      </c>
      <c r="AB2" s="256" t="s">
        <v>181</v>
      </c>
      <c r="AC2" s="17">
        <f>+'anexo 2 '!O12</f>
        <v>12879019.139999986</v>
      </c>
    </row>
    <row r="3" spans="1:29" ht="12.75">
      <c r="A3" s="15">
        <f>+'anexo 2 '!$B$7</f>
        <v>2018</v>
      </c>
      <c r="B3" s="256" t="s">
        <v>181</v>
      </c>
      <c r="C3" s="256">
        <v>2</v>
      </c>
      <c r="D3" s="256" t="s">
        <v>181</v>
      </c>
      <c r="E3" s="15" t="str">
        <f>+'anexo 2 '!$M$5</f>
        <v>010102</v>
      </c>
      <c r="F3" s="256" t="s">
        <v>181</v>
      </c>
      <c r="G3" s="16" t="str">
        <f>+'anexo 2 '!A13</f>
        <v>41200 Bienes</v>
      </c>
      <c r="H3" s="256" t="s">
        <v>181</v>
      </c>
      <c r="I3" s="17">
        <f>+'anexo 2 '!B13</f>
        <v>4734768</v>
      </c>
      <c r="J3" s="256" t="s">
        <v>181</v>
      </c>
      <c r="K3" s="17">
        <f>+'anexo 2 '!C13</f>
        <v>0</v>
      </c>
      <c r="L3" s="256" t="s">
        <v>181</v>
      </c>
      <c r="M3" s="17">
        <f>+'anexo 2 '!D13</f>
        <v>0</v>
      </c>
      <c r="N3" s="256" t="s">
        <v>181</v>
      </c>
      <c r="O3" s="17">
        <f>+'anexo 2 '!E13</f>
        <v>4734768</v>
      </c>
      <c r="P3" s="256" t="s">
        <v>181</v>
      </c>
      <c r="Q3" s="17">
        <f>+'anexo 2 '!I13</f>
        <v>1029973.67</v>
      </c>
      <c r="R3" s="256" t="s">
        <v>181</v>
      </c>
      <c r="S3" s="17">
        <f>+'anexo 2 '!J13</f>
        <v>1029973.67</v>
      </c>
      <c r="T3" s="256" t="s">
        <v>181</v>
      </c>
      <c r="U3" s="17">
        <f>+'anexo 2 '!K13</f>
        <v>1029973.67</v>
      </c>
      <c r="V3" s="256" t="s">
        <v>181</v>
      </c>
      <c r="W3" s="17">
        <f>+'anexo 2 '!L13</f>
        <v>1029973.67</v>
      </c>
      <c r="X3" s="256" t="s">
        <v>181</v>
      </c>
      <c r="Y3" s="17">
        <f>+'anexo 2 '!M13</f>
        <v>0</v>
      </c>
      <c r="Z3" s="256" t="s">
        <v>181</v>
      </c>
      <c r="AA3" s="17">
        <f>+'anexo 2 '!N13</f>
        <v>3704794.33</v>
      </c>
      <c r="AB3" s="256" t="s">
        <v>181</v>
      </c>
      <c r="AC3" s="17">
        <f>+'anexo 2 '!O13</f>
        <v>0</v>
      </c>
    </row>
    <row r="4" spans="1:29" ht="12.75">
      <c r="A4" s="15">
        <f>+'anexo 2 '!$B$7</f>
        <v>2018</v>
      </c>
      <c r="B4" s="256" t="s">
        <v>181</v>
      </c>
      <c r="C4" s="256">
        <v>2</v>
      </c>
      <c r="D4" s="256" t="s">
        <v>181</v>
      </c>
      <c r="E4" s="15" t="str">
        <f>+'anexo 2 '!$M$5</f>
        <v>010102</v>
      </c>
      <c r="F4" s="256" t="s">
        <v>181</v>
      </c>
      <c r="G4" s="16" t="str">
        <f>+'anexo 2 '!A14</f>
        <v>41300 Servicios</v>
      </c>
      <c r="H4" s="256" t="s">
        <v>181</v>
      </c>
      <c r="I4" s="17">
        <f>+'anexo 2 '!B14</f>
        <v>53723304</v>
      </c>
      <c r="J4" s="256" t="s">
        <v>181</v>
      </c>
      <c r="K4" s="17">
        <f>+'anexo 2 '!C14</f>
        <v>0</v>
      </c>
      <c r="L4" s="256" t="s">
        <v>181</v>
      </c>
      <c r="M4" s="17">
        <f>+'anexo 2 '!D14</f>
        <v>0</v>
      </c>
      <c r="N4" s="256" t="s">
        <v>181</v>
      </c>
      <c r="O4" s="17">
        <f>+'anexo 2 '!E14</f>
        <v>53723304</v>
      </c>
      <c r="P4" s="256" t="s">
        <v>181</v>
      </c>
      <c r="Q4" s="17">
        <f>+'anexo 2 '!I14</f>
        <v>15013293.84</v>
      </c>
      <c r="R4" s="256" t="s">
        <v>181</v>
      </c>
      <c r="S4" s="17">
        <f>+'anexo 2 '!J14</f>
        <v>14982579.1</v>
      </c>
      <c r="T4" s="256" t="s">
        <v>181</v>
      </c>
      <c r="U4" s="17">
        <f>+'anexo 2 '!K14</f>
        <v>14982579.1</v>
      </c>
      <c r="V4" s="256" t="s">
        <v>181</v>
      </c>
      <c r="W4" s="17">
        <f>+'anexo 2 '!L14</f>
        <v>14971683.42</v>
      </c>
      <c r="X4" s="256" t="s">
        <v>181</v>
      </c>
      <c r="Y4" s="17">
        <f>+'anexo 2 '!M14</f>
        <v>0</v>
      </c>
      <c r="Z4" s="256" t="s">
        <v>181</v>
      </c>
      <c r="AA4" s="17">
        <f>+'anexo 2 '!N14</f>
        <v>38710010.16</v>
      </c>
      <c r="AB4" s="256" t="s">
        <v>181</v>
      </c>
      <c r="AC4" s="17">
        <f>+'anexo 2 '!O14</f>
        <v>10895.679999999702</v>
      </c>
    </row>
    <row r="5" spans="1:29" ht="12.75">
      <c r="A5" s="15">
        <f>+'anexo 2 '!$B$7</f>
        <v>2018</v>
      </c>
      <c r="B5" s="256" t="s">
        <v>181</v>
      </c>
      <c r="C5" s="256">
        <v>2</v>
      </c>
      <c r="D5" s="256" t="s">
        <v>181</v>
      </c>
      <c r="E5" s="15" t="str">
        <f>+'anexo 2 '!$M$5</f>
        <v>010102</v>
      </c>
      <c r="F5" s="256" t="s">
        <v>181</v>
      </c>
      <c r="G5" s="16" t="str">
        <f>+'anexo 2 '!A15</f>
        <v>51100 Bs.Capital</v>
      </c>
      <c r="H5" s="256" t="s">
        <v>181</v>
      </c>
      <c r="I5" s="17">
        <f>+'anexo 2 '!B15</f>
        <v>2496535</v>
      </c>
      <c r="J5" s="256" t="s">
        <v>181</v>
      </c>
      <c r="K5" s="17">
        <f>+'anexo 2 '!C15</f>
        <v>0</v>
      </c>
      <c r="L5" s="256" t="s">
        <v>181</v>
      </c>
      <c r="M5" s="17">
        <f>+'anexo 2 '!D15</f>
        <v>0</v>
      </c>
      <c r="N5" s="256" t="s">
        <v>181</v>
      </c>
      <c r="O5" s="17">
        <f>+'anexo 2 '!E15</f>
        <v>2496535</v>
      </c>
      <c r="P5" s="256" t="s">
        <v>181</v>
      </c>
      <c r="Q5" s="17">
        <f>+'anexo 2 '!I15</f>
        <v>395531.16</v>
      </c>
      <c r="R5" s="256" t="s">
        <v>181</v>
      </c>
      <c r="S5" s="17">
        <f>+'anexo 2 '!J15</f>
        <v>395531.16</v>
      </c>
      <c r="T5" s="256" t="s">
        <v>181</v>
      </c>
      <c r="U5" s="17">
        <f>+'anexo 2 '!K15</f>
        <v>395531.16</v>
      </c>
      <c r="V5" s="256" t="s">
        <v>181</v>
      </c>
      <c r="W5" s="17">
        <f>+'anexo 2 '!L15</f>
        <v>395531.16</v>
      </c>
      <c r="X5" s="256" t="s">
        <v>181</v>
      </c>
      <c r="Y5" s="17">
        <f>+'anexo 2 '!M15</f>
        <v>0</v>
      </c>
      <c r="Z5" s="256" t="s">
        <v>181</v>
      </c>
      <c r="AA5" s="17">
        <f>+'anexo 2 '!N15</f>
        <v>2101003.84</v>
      </c>
      <c r="AB5" s="256" t="s">
        <v>181</v>
      </c>
      <c r="AC5" s="17">
        <f>+'anexo 2 '!O15</f>
        <v>0</v>
      </c>
    </row>
    <row r="6" spans="1:29" ht="12.75">
      <c r="A6" s="15">
        <f>+'anexo 2 '!$B$7</f>
        <v>2018</v>
      </c>
      <c r="B6" s="256" t="s">
        <v>181</v>
      </c>
      <c r="C6" s="256">
        <v>2</v>
      </c>
      <c r="D6" s="256" t="s">
        <v>181</v>
      </c>
      <c r="E6" s="15" t="str">
        <f>+'anexo 2 '!$M$5</f>
        <v>010102</v>
      </c>
      <c r="F6" s="256" t="s">
        <v>181</v>
      </c>
      <c r="G6" s="16" t="str">
        <f>+'anexo 2 '!A17</f>
        <v>43100 Transferencias</v>
      </c>
      <c r="H6" s="256" t="s">
        <v>181</v>
      </c>
      <c r="I6" s="17">
        <f>+'anexo 2 '!B17</f>
        <v>29250</v>
      </c>
      <c r="J6" s="256" t="s">
        <v>181</v>
      </c>
      <c r="K6" s="17">
        <f>+'anexo 2 '!C17</f>
        <v>0</v>
      </c>
      <c r="L6" s="256" t="s">
        <v>181</v>
      </c>
      <c r="M6" s="17">
        <f>+'anexo 2 '!D17</f>
        <v>0</v>
      </c>
      <c r="N6" s="256" t="s">
        <v>181</v>
      </c>
      <c r="O6" s="17">
        <f>+'anexo 2 '!E17</f>
        <v>29250</v>
      </c>
      <c r="P6" s="256" t="s">
        <v>181</v>
      </c>
      <c r="Q6" s="17">
        <f>+'anexo 2 '!I17</f>
        <v>0</v>
      </c>
      <c r="R6" s="256" t="s">
        <v>181</v>
      </c>
      <c r="S6" s="17">
        <f>+'anexo 2 '!J17</f>
        <v>0</v>
      </c>
      <c r="T6" s="256" t="s">
        <v>181</v>
      </c>
      <c r="U6" s="17">
        <f>+'anexo 2 '!K17</f>
        <v>0</v>
      </c>
      <c r="V6" s="256" t="s">
        <v>181</v>
      </c>
      <c r="W6" s="17">
        <f>+'anexo 2 '!L17</f>
        <v>0</v>
      </c>
      <c r="X6" s="256" t="s">
        <v>181</v>
      </c>
      <c r="Y6" s="17">
        <f>+'anexo 2 '!M17</f>
        <v>0</v>
      </c>
      <c r="Z6" s="256" t="s">
        <v>181</v>
      </c>
      <c r="AA6" s="17">
        <f>+'anexo 2 '!N17</f>
        <v>29250</v>
      </c>
      <c r="AB6" s="256" t="s">
        <v>181</v>
      </c>
      <c r="AC6" s="17">
        <f>+'anexo 2 '!O17</f>
        <v>0</v>
      </c>
    </row>
    <row r="7" spans="1:29" ht="12.75">
      <c r="A7" s="15">
        <f>+'anexo 2 '!$B$7</f>
        <v>2018</v>
      </c>
      <c r="B7" s="256" t="s">
        <v>181</v>
      </c>
      <c r="C7" s="256">
        <v>2</v>
      </c>
      <c r="D7" s="256" t="s">
        <v>181</v>
      </c>
      <c r="E7" s="15" t="str">
        <f>+'anexo 2 '!$M$5</f>
        <v>010102</v>
      </c>
      <c r="F7" s="256" t="s">
        <v>181</v>
      </c>
      <c r="G7" s="16" t="str">
        <f>+'anexo 2 '!A18</f>
        <v>74100 Deuda Ej. Anter.</v>
      </c>
      <c r="H7" s="256" t="s">
        <v>181</v>
      </c>
      <c r="I7" s="17">
        <f>+'anexo 2 '!B18</f>
        <v>0</v>
      </c>
      <c r="J7" s="256" t="s">
        <v>181</v>
      </c>
      <c r="K7" s="17">
        <f>+'anexo 2 '!C18</f>
        <v>0</v>
      </c>
      <c r="L7" s="256" t="s">
        <v>181</v>
      </c>
      <c r="M7" s="17">
        <f>+'anexo 2 '!D18</f>
        <v>0</v>
      </c>
      <c r="N7" s="256" t="s">
        <v>181</v>
      </c>
      <c r="O7" s="17">
        <f>+'anexo 2 '!E18</f>
        <v>0</v>
      </c>
      <c r="P7" s="256" t="s">
        <v>181</v>
      </c>
      <c r="Q7" s="17">
        <f>+'anexo 2 '!I18</f>
        <v>0</v>
      </c>
      <c r="R7" s="256" t="s">
        <v>181</v>
      </c>
      <c r="S7" s="17">
        <f>+'anexo 2 '!J18</f>
        <v>0</v>
      </c>
      <c r="T7" s="256" t="s">
        <v>181</v>
      </c>
      <c r="U7" s="17">
        <f>+'anexo 2 '!K18</f>
        <v>0</v>
      </c>
      <c r="V7" s="256" t="s">
        <v>181</v>
      </c>
      <c r="W7" s="17">
        <f>+'anexo 2 '!L18</f>
        <v>0</v>
      </c>
      <c r="X7" s="256" t="s">
        <v>181</v>
      </c>
      <c r="Y7" s="17">
        <f>+'anexo 2 '!M18</f>
        <v>0</v>
      </c>
      <c r="Z7" s="256" t="s">
        <v>181</v>
      </c>
      <c r="AA7" s="17">
        <f>+'anexo 2 '!N18</f>
        <v>0</v>
      </c>
      <c r="AB7" s="256" t="s">
        <v>181</v>
      </c>
      <c r="AC7" s="17">
        <f>+'anexo 2 '!O18</f>
        <v>0</v>
      </c>
    </row>
    <row r="8" spans="7:29" ht="12.75">
      <c r="G8" s="16"/>
      <c r="I8" s="17"/>
      <c r="K8" s="17"/>
      <c r="M8" s="17"/>
      <c r="O8" s="17"/>
      <c r="Q8" s="17"/>
      <c r="S8" s="17"/>
      <c r="U8" s="17"/>
      <c r="W8" s="17"/>
      <c r="Y8" s="17"/>
      <c r="AA8" s="17"/>
      <c r="AC8" s="17"/>
    </row>
    <row r="9" ht="12.75">
      <c r="G9" s="16"/>
    </row>
    <row r="12" ht="12" customHeight="1"/>
  </sheetData>
  <sheetProtection/>
  <printOptions/>
  <pageMargins left="0.75" right="0.75" top="1" bottom="1" header="0" footer="0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D24" sqref="D24:I24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115" customWidth="1"/>
    <col min="4" max="4" width="12.00390625" style="115" customWidth="1"/>
    <col min="5" max="5" width="3.125" style="115" customWidth="1"/>
    <col min="6" max="6" width="3.00390625" style="115" customWidth="1"/>
    <col min="7" max="8" width="3.125" style="115" customWidth="1"/>
    <col min="9" max="9" width="14.375" style="115" bestFit="1" customWidth="1"/>
    <col min="10" max="10" width="12.875" style="115" customWidth="1"/>
    <col min="11" max="11" width="12.50390625" style="115" customWidth="1"/>
  </cols>
  <sheetData>
    <row r="1" spans="1:15" ht="15.75">
      <c r="A1" s="292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1"/>
      <c r="N1" s="1"/>
      <c r="O1" s="1"/>
    </row>
    <row r="3" ht="12.75">
      <c r="A3" s="2" t="s">
        <v>99</v>
      </c>
    </row>
    <row r="5" spans="1:12" ht="12.75">
      <c r="A5" t="s">
        <v>163</v>
      </c>
      <c r="K5" s="115" t="s">
        <v>2</v>
      </c>
      <c r="L5" s="48" t="s">
        <v>162</v>
      </c>
    </row>
    <row r="7" spans="1:8" ht="12.75">
      <c r="A7" t="s">
        <v>3</v>
      </c>
      <c r="B7" s="3">
        <v>2018</v>
      </c>
      <c r="D7" s="115" t="s">
        <v>4</v>
      </c>
      <c r="E7" s="126"/>
      <c r="F7" s="126" t="s">
        <v>73</v>
      </c>
      <c r="G7" s="126"/>
      <c r="H7" s="126"/>
    </row>
    <row r="8" ht="13.5" thickBot="1"/>
    <row r="9" spans="1:11" s="8" customFormat="1" ht="10.5">
      <c r="A9" s="8" t="s">
        <v>100</v>
      </c>
      <c r="B9" s="300" t="s">
        <v>5</v>
      </c>
      <c r="C9" s="116" t="s">
        <v>9</v>
      </c>
      <c r="D9" s="116" t="s">
        <v>10</v>
      </c>
      <c r="E9" s="297" t="s">
        <v>101</v>
      </c>
      <c r="F9" s="297"/>
      <c r="G9" s="297"/>
      <c r="H9" s="297"/>
      <c r="I9" s="116" t="s">
        <v>102</v>
      </c>
      <c r="J9" s="116" t="s">
        <v>103</v>
      </c>
      <c r="K9" s="123" t="s">
        <v>104</v>
      </c>
    </row>
    <row r="10" spans="2:11" s="5" customFormat="1" ht="10.5">
      <c r="B10" s="301"/>
      <c r="C10" s="117" t="s">
        <v>105</v>
      </c>
      <c r="D10" s="121" t="s">
        <v>106</v>
      </c>
      <c r="E10" s="298" t="s">
        <v>107</v>
      </c>
      <c r="F10" s="298"/>
      <c r="G10" s="298"/>
      <c r="H10" s="298"/>
      <c r="I10" s="117" t="s">
        <v>93</v>
      </c>
      <c r="J10" s="117" t="s">
        <v>108</v>
      </c>
      <c r="K10" s="124" t="s">
        <v>109</v>
      </c>
    </row>
    <row r="11" spans="2:11" s="5" customFormat="1" ht="12" thickBot="1">
      <c r="B11" s="302"/>
      <c r="C11" s="118" t="s">
        <v>106</v>
      </c>
      <c r="D11" s="122"/>
      <c r="E11" s="299" t="s">
        <v>51</v>
      </c>
      <c r="F11" s="299"/>
      <c r="G11" s="299"/>
      <c r="H11" s="299"/>
      <c r="I11" s="118" t="s">
        <v>51</v>
      </c>
      <c r="J11" s="118" t="s">
        <v>106</v>
      </c>
      <c r="K11" s="125" t="s">
        <v>106</v>
      </c>
    </row>
    <row r="12" spans="2:11" ht="12.75">
      <c r="B12" s="176"/>
      <c r="C12" s="180"/>
      <c r="D12" s="184"/>
      <c r="E12" s="294"/>
      <c r="F12" s="295"/>
      <c r="G12" s="295"/>
      <c r="H12" s="296"/>
      <c r="I12" s="184"/>
      <c r="J12" s="180"/>
      <c r="K12" s="189"/>
    </row>
    <row r="13" spans="2:11" ht="12.75">
      <c r="B13" s="177" t="s">
        <v>124</v>
      </c>
      <c r="C13" s="181">
        <v>100121379.05</v>
      </c>
      <c r="D13" s="181">
        <f>+C13</f>
        <v>100121379.05</v>
      </c>
      <c r="E13" s="289">
        <f>+D13</f>
        <v>100121379.05</v>
      </c>
      <c r="F13" s="290"/>
      <c r="G13" s="290"/>
      <c r="H13" s="291"/>
      <c r="I13" s="185">
        <v>117847547</v>
      </c>
      <c r="J13" s="182">
        <f>+D13-E13</f>
        <v>0</v>
      </c>
      <c r="K13" s="190">
        <f aca="true" t="shared" si="0" ref="K13:K18">+E13-I13</f>
        <v>-17726167.950000003</v>
      </c>
    </row>
    <row r="14" spans="2:11" ht="12.75">
      <c r="B14" s="177" t="s">
        <v>123</v>
      </c>
      <c r="C14" s="181">
        <v>754609.04</v>
      </c>
      <c r="D14" s="181">
        <f aca="true" t="shared" si="1" ref="D14:E18">+C14</f>
        <v>754609.04</v>
      </c>
      <c r="E14" s="289">
        <f t="shared" si="1"/>
        <v>754609.04</v>
      </c>
      <c r="F14" s="290"/>
      <c r="G14" s="290"/>
      <c r="H14" s="291"/>
      <c r="I14" s="185">
        <v>754609.04</v>
      </c>
      <c r="J14" s="182">
        <f>+D14-E14</f>
        <v>0</v>
      </c>
      <c r="K14" s="190">
        <f t="shared" si="0"/>
        <v>0</v>
      </c>
    </row>
    <row r="15" spans="2:11" ht="12.75">
      <c r="B15" s="177" t="s">
        <v>125</v>
      </c>
      <c r="C15" s="181">
        <v>8584027.46</v>
      </c>
      <c r="D15" s="181">
        <v>8628854.24</v>
      </c>
      <c r="E15" s="289">
        <f>+D15</f>
        <v>8628854.24</v>
      </c>
      <c r="F15" s="290"/>
      <c r="G15" s="290"/>
      <c r="H15" s="291"/>
      <c r="I15" s="185">
        <v>8617958.56</v>
      </c>
      <c r="J15" s="182">
        <f>+D15-E15</f>
        <v>0</v>
      </c>
      <c r="K15" s="190">
        <f t="shared" si="0"/>
        <v>10895.679999999702</v>
      </c>
    </row>
    <row r="16" spans="2:11" ht="12.75">
      <c r="B16" s="177" t="s">
        <v>126</v>
      </c>
      <c r="C16" s="181">
        <v>181620.86</v>
      </c>
      <c r="D16" s="181">
        <f t="shared" si="1"/>
        <v>181620.86</v>
      </c>
      <c r="E16" s="289">
        <f>+D16</f>
        <v>181620.86</v>
      </c>
      <c r="F16" s="290"/>
      <c r="G16" s="290"/>
      <c r="H16" s="291"/>
      <c r="I16" s="185">
        <v>181620.86</v>
      </c>
      <c r="J16" s="182">
        <f>+D16-E16</f>
        <v>0</v>
      </c>
      <c r="K16" s="190">
        <f t="shared" si="0"/>
        <v>0</v>
      </c>
    </row>
    <row r="17" spans="2:11" ht="12.75">
      <c r="B17" s="177" t="s">
        <v>166</v>
      </c>
      <c r="C17" s="182">
        <v>0</v>
      </c>
      <c r="D17" s="181">
        <f t="shared" si="1"/>
        <v>0</v>
      </c>
      <c r="E17" s="289">
        <f>+D17</f>
        <v>0</v>
      </c>
      <c r="F17" s="290"/>
      <c r="G17" s="290"/>
      <c r="H17" s="291"/>
      <c r="I17" s="185">
        <v>0</v>
      </c>
      <c r="J17" s="182">
        <f>+D17-E17</f>
        <v>0</v>
      </c>
      <c r="K17" s="190">
        <f t="shared" si="0"/>
        <v>0</v>
      </c>
    </row>
    <row r="18" spans="2:11" ht="12.75">
      <c r="B18" s="177" t="s">
        <v>128</v>
      </c>
      <c r="C18" s="182">
        <v>0</v>
      </c>
      <c r="D18" s="181">
        <f t="shared" si="1"/>
        <v>0</v>
      </c>
      <c r="E18" s="289">
        <f>+D18</f>
        <v>0</v>
      </c>
      <c r="F18" s="290"/>
      <c r="G18" s="290"/>
      <c r="H18" s="291"/>
      <c r="I18" s="182">
        <v>0</v>
      </c>
      <c r="J18" s="182">
        <f>D18-E18</f>
        <v>0</v>
      </c>
      <c r="K18" s="190">
        <f t="shared" si="0"/>
        <v>0</v>
      </c>
    </row>
    <row r="19" spans="2:11" ht="13.5" thickBot="1">
      <c r="B19" s="178"/>
      <c r="C19" s="182"/>
      <c r="D19" s="182"/>
      <c r="E19" s="232"/>
      <c r="F19" s="233"/>
      <c r="G19" s="233"/>
      <c r="H19" s="234"/>
      <c r="J19" s="182"/>
      <c r="K19" s="190"/>
    </row>
    <row r="20" spans="2:11" ht="12.75">
      <c r="B20" s="192" t="s">
        <v>26</v>
      </c>
      <c r="C20" s="193">
        <f>SUM(C13:C19)</f>
        <v>109641636.41000001</v>
      </c>
      <c r="D20" s="194">
        <f>SUM(D13:D18)</f>
        <v>109686463.19</v>
      </c>
      <c r="E20" s="307">
        <f>SUM(E13:E19)</f>
        <v>109686463.19</v>
      </c>
      <c r="F20" s="308"/>
      <c r="G20" s="308"/>
      <c r="H20" s="309"/>
      <c r="I20" s="194">
        <f>SUM(I13:I19)</f>
        <v>127401735.46000001</v>
      </c>
      <c r="J20" s="193">
        <f>SUM(J13:J19)</f>
        <v>0</v>
      </c>
      <c r="K20" s="195">
        <f>SUM(K13:K19)</f>
        <v>-17715272.270000003</v>
      </c>
    </row>
    <row r="21" spans="2:11" ht="13.5" thickBot="1">
      <c r="B21" s="179"/>
      <c r="C21" s="183"/>
      <c r="D21" s="186"/>
      <c r="E21" s="187"/>
      <c r="F21" s="156"/>
      <c r="G21" s="156"/>
      <c r="H21" s="188"/>
      <c r="I21" s="186"/>
      <c r="J21" s="183"/>
      <c r="K21" s="191"/>
    </row>
    <row r="22" spans="3:11" ht="12.75">
      <c r="C22" s="119">
        <f>+'anexo 2 '!I20-2234851.18-'Anexo 2 Bis'!C20</f>
        <v>88161008.54999997</v>
      </c>
      <c r="D22" s="119">
        <f>+'anexo 2 '!J20-1928773.4-'Anexo 2 Bis'!D20</f>
        <v>88391544.80999997</v>
      </c>
      <c r="E22" s="305">
        <f>+'anexo 2 '!K20-'Anexo 2 Bis'!E20:H20-1928773.4</f>
        <v>88391544.80999997</v>
      </c>
      <c r="F22" s="305"/>
      <c r="G22" s="305"/>
      <c r="H22" s="305"/>
      <c r="I22" s="119">
        <f>+'anexo 2 '!L20-1872802.41-'Anexo 2 Bis'!I20</f>
        <v>57842328.70999998</v>
      </c>
      <c r="J22" s="119"/>
      <c r="K22" s="119">
        <f>+'anexo 2 '!O20-55970.99-'Anexo 2 Bis'!K20</f>
        <v>30549216.099999987</v>
      </c>
    </row>
    <row r="23" spans="5:8" ht="12.75">
      <c r="E23" s="306"/>
      <c r="F23" s="306"/>
      <c r="G23" s="306"/>
      <c r="H23" s="306"/>
    </row>
    <row r="24" spans="1:11" s="42" customFormat="1" ht="21" customHeight="1">
      <c r="A24" s="40"/>
      <c r="B24" s="41"/>
      <c r="C24" s="120"/>
      <c r="D24" s="303"/>
      <c r="E24" s="304"/>
      <c r="F24" s="304"/>
      <c r="G24" s="304"/>
      <c r="H24" s="267"/>
      <c r="I24" s="267"/>
      <c r="J24" s="303"/>
      <c r="K24" s="265"/>
    </row>
    <row r="25" spans="1:11" s="42" customFormat="1" ht="9" customHeight="1">
      <c r="A25" s="40"/>
      <c r="B25" s="43"/>
      <c r="C25" s="120"/>
      <c r="D25" s="266"/>
      <c r="E25" s="266"/>
      <c r="F25" s="266"/>
      <c r="G25" s="266"/>
      <c r="H25" s="267"/>
      <c r="I25" s="267"/>
      <c r="J25" s="264"/>
      <c r="K25" s="265"/>
    </row>
    <row r="26" spans="1:11" s="42" customFormat="1" ht="9.75" customHeight="1">
      <c r="A26" s="40"/>
      <c r="B26" s="43"/>
      <c r="C26" s="120"/>
      <c r="D26" s="266"/>
      <c r="E26" s="266"/>
      <c r="F26" s="266"/>
      <c r="G26" s="266"/>
      <c r="H26" s="267"/>
      <c r="I26" s="267"/>
      <c r="J26" s="264"/>
      <c r="K26" s="265"/>
    </row>
    <row r="34" ht="12.75">
      <c r="C34" s="120"/>
    </row>
  </sheetData>
  <sheetProtection/>
  <mergeCells count="21">
    <mergeCell ref="D26:I26"/>
    <mergeCell ref="J26:K26"/>
    <mergeCell ref="E17:H17"/>
    <mergeCell ref="D24:I24"/>
    <mergeCell ref="J24:K24"/>
    <mergeCell ref="D25:I25"/>
    <mergeCell ref="J25:K25"/>
    <mergeCell ref="E22:H22"/>
    <mergeCell ref="E23:H23"/>
    <mergeCell ref="E20:H20"/>
    <mergeCell ref="E16:H16"/>
    <mergeCell ref="E18:H18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</mergeCells>
  <printOptions horizontalCentered="1"/>
  <pageMargins left="1.3779527559055118" right="0.75" top="1.7716535433070868" bottom="1" header="0" footer="0"/>
  <pageSetup horizontalDpi="300" verticalDpi="30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L23" sqref="L22:L23"/>
    </sheetView>
  </sheetViews>
  <sheetFormatPr defaultColWidth="11.00390625" defaultRowHeight="12.75"/>
  <cols>
    <col min="1" max="1" width="7.625" style="0" bestFit="1" customWidth="1"/>
    <col min="2" max="2" width="4.125" style="255" customWidth="1"/>
    <col min="3" max="3" width="4.00390625" style="0" customWidth="1"/>
    <col min="4" max="4" width="4.125" style="255" customWidth="1"/>
    <col min="5" max="5" width="10.125" style="0" customWidth="1"/>
    <col min="6" max="6" width="4.125" style="255" customWidth="1"/>
    <col min="7" max="7" width="18.125" style="0" customWidth="1"/>
    <col min="8" max="8" width="4.125" style="255" customWidth="1"/>
    <col min="9" max="9" width="20.00390625" style="0" customWidth="1"/>
    <col min="10" max="10" width="4.125" style="255" customWidth="1"/>
    <col min="11" max="11" width="15.625" style="0" customWidth="1"/>
    <col min="12" max="12" width="4.125" style="255" customWidth="1"/>
    <col min="13" max="13" width="16.125" style="0" customWidth="1"/>
    <col min="14" max="14" width="4.125" style="255" customWidth="1"/>
    <col min="15" max="15" width="15.00390625" style="0" customWidth="1"/>
    <col min="16" max="16" width="4.125" style="255" customWidth="1"/>
    <col min="17" max="17" width="14.00390625" style="0" customWidth="1"/>
    <col min="18" max="18" width="4.125" style="255" customWidth="1"/>
    <col min="19" max="19" width="16.125" style="0" customWidth="1"/>
  </cols>
  <sheetData>
    <row r="1" spans="1:19" ht="12.75">
      <c r="A1" t="s">
        <v>27</v>
      </c>
      <c r="B1" s="255" t="s">
        <v>181</v>
      </c>
      <c r="C1" t="s">
        <v>4</v>
      </c>
      <c r="D1" s="255" t="s">
        <v>181</v>
      </c>
      <c r="E1" t="s">
        <v>28</v>
      </c>
      <c r="F1" s="255" t="s">
        <v>181</v>
      </c>
      <c r="G1" t="s">
        <v>29</v>
      </c>
      <c r="H1" s="255" t="s">
        <v>181</v>
      </c>
      <c r="I1" t="s">
        <v>110</v>
      </c>
      <c r="J1" s="255" t="s">
        <v>181</v>
      </c>
      <c r="K1" t="s">
        <v>10</v>
      </c>
      <c r="L1" s="255" t="s">
        <v>181</v>
      </c>
      <c r="M1" t="s">
        <v>35</v>
      </c>
      <c r="N1" s="255" t="s">
        <v>181</v>
      </c>
      <c r="O1" t="s">
        <v>12</v>
      </c>
      <c r="P1" s="255" t="s">
        <v>181</v>
      </c>
      <c r="Q1" t="s">
        <v>111</v>
      </c>
      <c r="R1" s="255" t="s">
        <v>181</v>
      </c>
      <c r="S1" t="s">
        <v>112</v>
      </c>
    </row>
    <row r="2" spans="1:19" ht="12.75">
      <c r="A2" s="15">
        <f>+'Anexo 2 Bis'!$B$7</f>
        <v>2018</v>
      </c>
      <c r="B2" s="255" t="s">
        <v>181</v>
      </c>
      <c r="C2">
        <v>2</v>
      </c>
      <c r="D2" s="255" t="s">
        <v>181</v>
      </c>
      <c r="E2" s="15" t="str">
        <f>+'Anexo 2 Bis'!$L$5</f>
        <v>010102</v>
      </c>
      <c r="F2" s="255" t="s">
        <v>181</v>
      </c>
      <c r="G2" s="17" t="str">
        <f>+'Anexo 2 Bis'!B13</f>
        <v>41100 Personal</v>
      </c>
      <c r="H2" s="255" t="s">
        <v>181</v>
      </c>
      <c r="I2" s="17">
        <f>+'Anexo 2 Bis'!C13</f>
        <v>100121379.05</v>
      </c>
      <c r="J2" s="255" t="s">
        <v>181</v>
      </c>
      <c r="K2" s="17">
        <f>+'Anexo 2 Bis'!D13</f>
        <v>100121379.05</v>
      </c>
      <c r="L2" s="255" t="s">
        <v>181</v>
      </c>
      <c r="M2" s="17">
        <f>+'Anexo 2 Bis'!E13</f>
        <v>100121379.05</v>
      </c>
      <c r="N2" s="255" t="s">
        <v>181</v>
      </c>
      <c r="O2" s="17">
        <f>+'Anexo 2 Bis'!I13</f>
        <v>117847547</v>
      </c>
      <c r="P2" s="255" t="s">
        <v>181</v>
      </c>
      <c r="Q2" s="17">
        <f>+'Anexo 2 Bis'!J13</f>
        <v>0</v>
      </c>
      <c r="R2" s="255" t="s">
        <v>181</v>
      </c>
      <c r="S2" s="17">
        <f>+'Anexo 2 Bis'!K13</f>
        <v>-17726167.950000003</v>
      </c>
    </row>
    <row r="3" spans="1:19" ht="12.75">
      <c r="A3" s="15">
        <f>+'Anexo 2 Bis'!$B$7</f>
        <v>2018</v>
      </c>
      <c r="B3" s="255" t="s">
        <v>181</v>
      </c>
      <c r="C3">
        <v>2</v>
      </c>
      <c r="D3" s="255" t="s">
        <v>181</v>
      </c>
      <c r="E3" s="15" t="str">
        <f>+'Anexo 2 Bis'!$L$5</f>
        <v>010102</v>
      </c>
      <c r="F3" s="255" t="s">
        <v>181</v>
      </c>
      <c r="G3" s="17" t="str">
        <f>+'Anexo 2 Bis'!B14</f>
        <v>41200 Bienes</v>
      </c>
      <c r="H3" s="255" t="s">
        <v>181</v>
      </c>
      <c r="I3" s="17">
        <f>+'Anexo 2 Bis'!C14</f>
        <v>754609.04</v>
      </c>
      <c r="J3" s="255" t="s">
        <v>181</v>
      </c>
      <c r="K3" s="17">
        <f>+'Anexo 2 Bis'!D14</f>
        <v>754609.04</v>
      </c>
      <c r="L3" s="255" t="s">
        <v>181</v>
      </c>
      <c r="M3" s="17">
        <f>+'Anexo 2 Bis'!E14</f>
        <v>754609.04</v>
      </c>
      <c r="N3" s="255" t="s">
        <v>181</v>
      </c>
      <c r="O3" s="17">
        <f>+'Anexo 2 Bis'!I14</f>
        <v>754609.04</v>
      </c>
      <c r="P3" s="255" t="s">
        <v>181</v>
      </c>
      <c r="Q3" s="17">
        <f>+'Anexo 2 Bis'!J14</f>
        <v>0</v>
      </c>
      <c r="R3" s="255" t="s">
        <v>181</v>
      </c>
      <c r="S3" s="17">
        <f>+'Anexo 2 Bis'!K14</f>
        <v>0</v>
      </c>
    </row>
    <row r="4" spans="1:19" ht="12.75">
      <c r="A4" s="15">
        <f>+'Anexo 2 Bis'!$B$7</f>
        <v>2018</v>
      </c>
      <c r="B4" s="255" t="s">
        <v>181</v>
      </c>
      <c r="C4">
        <v>2</v>
      </c>
      <c r="D4" s="255" t="s">
        <v>181</v>
      </c>
      <c r="E4" s="15" t="str">
        <f>+'Anexo 2 Bis'!$L$5</f>
        <v>010102</v>
      </c>
      <c r="F4" s="255" t="s">
        <v>181</v>
      </c>
      <c r="G4" s="17" t="str">
        <f>+'Anexo 2 Bis'!B15</f>
        <v>41300 Servicios</v>
      </c>
      <c r="H4" s="255" t="s">
        <v>181</v>
      </c>
      <c r="I4" s="17">
        <f>+'Anexo 2 Bis'!C15</f>
        <v>8584027.46</v>
      </c>
      <c r="J4" s="255" t="s">
        <v>181</v>
      </c>
      <c r="K4" s="17">
        <f>+'Anexo 2 Bis'!D15</f>
        <v>8628854.24</v>
      </c>
      <c r="L4" s="255" t="s">
        <v>181</v>
      </c>
      <c r="M4" s="17">
        <f>+'Anexo 2 Bis'!E15</f>
        <v>8628854.24</v>
      </c>
      <c r="N4" s="255" t="s">
        <v>181</v>
      </c>
      <c r="O4" s="17">
        <f>+'Anexo 2 Bis'!I15</f>
        <v>8617958.56</v>
      </c>
      <c r="P4" s="255" t="s">
        <v>181</v>
      </c>
      <c r="Q4" s="17">
        <f>+'Anexo 2 Bis'!J15</f>
        <v>0</v>
      </c>
      <c r="R4" s="255" t="s">
        <v>181</v>
      </c>
      <c r="S4" s="17">
        <f>+'Anexo 2 Bis'!K15</f>
        <v>10895.679999999702</v>
      </c>
    </row>
    <row r="5" spans="1:19" ht="12.75">
      <c r="A5" s="15">
        <f>+'Anexo 2 Bis'!$B$7</f>
        <v>2018</v>
      </c>
      <c r="B5" s="255" t="s">
        <v>181</v>
      </c>
      <c r="C5">
        <v>2</v>
      </c>
      <c r="D5" s="255" t="s">
        <v>181</v>
      </c>
      <c r="E5" s="15" t="str">
        <f>+'Anexo 2 Bis'!$L$5</f>
        <v>010102</v>
      </c>
      <c r="F5" s="255" t="s">
        <v>181</v>
      </c>
      <c r="G5" s="17" t="str">
        <f>+'Anexo 2 Bis'!B16</f>
        <v>51100 Bs.Capital</v>
      </c>
      <c r="H5" s="255" t="s">
        <v>181</v>
      </c>
      <c r="I5" s="17">
        <f>+'Anexo 2 Bis'!C16</f>
        <v>181620.86</v>
      </c>
      <c r="J5" s="255" t="s">
        <v>181</v>
      </c>
      <c r="K5" s="17">
        <f>+'Anexo 2 Bis'!D16</f>
        <v>181620.86</v>
      </c>
      <c r="L5" s="255" t="s">
        <v>181</v>
      </c>
      <c r="M5" s="17">
        <f>+'Anexo 2 Bis'!E16</f>
        <v>181620.86</v>
      </c>
      <c r="N5" s="255" t="s">
        <v>181</v>
      </c>
      <c r="O5" s="17">
        <f>+'Anexo 2 Bis'!I16</f>
        <v>181620.86</v>
      </c>
      <c r="P5" s="255" t="s">
        <v>181</v>
      </c>
      <c r="Q5" s="17">
        <f>+'Anexo 2 Bis'!J16</f>
        <v>0</v>
      </c>
      <c r="R5" s="255" t="s">
        <v>181</v>
      </c>
      <c r="S5" s="17">
        <f>+'Anexo 2 Bis'!K16</f>
        <v>0</v>
      </c>
    </row>
    <row r="6" spans="1:19" ht="12.75">
      <c r="A6" s="15">
        <f>+'Anexo 2 Bis'!$B$7</f>
        <v>2018</v>
      </c>
      <c r="B6" s="255" t="s">
        <v>181</v>
      </c>
      <c r="C6">
        <v>2</v>
      </c>
      <c r="D6" s="255" t="s">
        <v>181</v>
      </c>
      <c r="E6" s="15" t="str">
        <f>+'Anexo 2 Bis'!$L$5</f>
        <v>010102</v>
      </c>
      <c r="F6" s="255" t="s">
        <v>181</v>
      </c>
      <c r="G6" s="17" t="str">
        <f>+'Anexo 2 Bis'!B17</f>
        <v>41300 Trasferencias</v>
      </c>
      <c r="H6" s="255" t="s">
        <v>181</v>
      </c>
      <c r="I6" s="17">
        <f>+'Anexo 2 Bis'!C17</f>
        <v>0</v>
      </c>
      <c r="J6" s="255" t="s">
        <v>181</v>
      </c>
      <c r="K6" s="17">
        <f>+'Anexo 2 Bis'!D17</f>
        <v>0</v>
      </c>
      <c r="L6" s="255" t="s">
        <v>181</v>
      </c>
      <c r="M6" s="17">
        <f>+'Anexo 2 Bis'!E17</f>
        <v>0</v>
      </c>
      <c r="N6" s="255" t="s">
        <v>181</v>
      </c>
      <c r="O6" s="17">
        <f>+'Anexo 2 Bis'!I17</f>
        <v>0</v>
      </c>
      <c r="P6" s="255" t="s">
        <v>181</v>
      </c>
      <c r="Q6" s="17">
        <f>+'Anexo 2 Bis'!J17</f>
        <v>0</v>
      </c>
      <c r="R6" s="255" t="s">
        <v>181</v>
      </c>
      <c r="S6" s="17">
        <f>+'Anexo 2 Bis'!K17</f>
        <v>0</v>
      </c>
    </row>
    <row r="7" spans="1:19" ht="12.75">
      <c r="A7" s="15">
        <f>+'Anexo 2 Bis'!$B$7</f>
        <v>2018</v>
      </c>
      <c r="B7" s="255" t="s">
        <v>181</v>
      </c>
      <c r="C7">
        <v>2</v>
      </c>
      <c r="D7" s="255" t="s">
        <v>181</v>
      </c>
      <c r="E7" s="15" t="str">
        <f>+'Anexo 2 Bis'!$L$5</f>
        <v>010102</v>
      </c>
      <c r="F7" s="255" t="s">
        <v>181</v>
      </c>
      <c r="G7" s="17" t="str">
        <f>+'Anexo 2 Bis'!B18</f>
        <v>74100 Deuda Ej.Anter</v>
      </c>
      <c r="H7" s="255" t="s">
        <v>181</v>
      </c>
      <c r="I7" s="17">
        <f>+'Anexo 2 Bis'!C18</f>
        <v>0</v>
      </c>
      <c r="J7" s="255" t="s">
        <v>181</v>
      </c>
      <c r="K7" s="17">
        <f>+'Anexo 2 Bis'!D18</f>
        <v>0</v>
      </c>
      <c r="L7" s="255" t="s">
        <v>181</v>
      </c>
      <c r="M7" s="17">
        <f>+'Anexo 2 Bis'!E18</f>
        <v>0</v>
      </c>
      <c r="N7" s="255" t="s">
        <v>181</v>
      </c>
      <c r="O7" s="17">
        <f>+'Anexo 2 Bis'!I18</f>
        <v>0</v>
      </c>
      <c r="P7" s="255" t="s">
        <v>181</v>
      </c>
      <c r="Q7" s="17">
        <f>+'Anexo 2 Bis'!J18</f>
        <v>0</v>
      </c>
      <c r="R7" s="255" t="s">
        <v>181</v>
      </c>
      <c r="S7" s="17">
        <f>+'Anexo 2 Bis'!K18</f>
        <v>0</v>
      </c>
    </row>
    <row r="8" spans="1:19" ht="12.75">
      <c r="A8" s="15"/>
      <c r="B8" s="257"/>
      <c r="D8" s="257"/>
      <c r="E8" s="15"/>
      <c r="F8" s="257"/>
      <c r="G8" s="17"/>
      <c r="H8" s="257"/>
      <c r="I8" s="17"/>
      <c r="J8" s="257"/>
      <c r="K8" s="17"/>
      <c r="L8" s="257"/>
      <c r="M8" s="17"/>
      <c r="N8" s="257"/>
      <c r="O8" s="17"/>
      <c r="P8" s="257"/>
      <c r="Q8" s="17"/>
      <c r="R8" s="257"/>
      <c r="S8" s="17"/>
    </row>
    <row r="29" ht="12" customHeight="1"/>
  </sheetData>
  <sheetProtection/>
  <printOptions/>
  <pageMargins left="0.75" right="0.75" top="1" bottom="1" header="0" footer="0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75" zoomScaleNormal="75" zoomScalePageLayoutView="0" workbookViewId="0" topLeftCell="B1">
      <selection activeCell="L7" sqref="L7"/>
    </sheetView>
  </sheetViews>
  <sheetFormatPr defaultColWidth="11.00390625" defaultRowHeight="12.75"/>
  <cols>
    <col min="3" max="3" width="12.125" style="0" customWidth="1"/>
    <col min="5" max="8" width="3.125" style="0" customWidth="1"/>
    <col min="9" max="9" width="13.50390625" style="0" customWidth="1"/>
    <col min="12" max="12" width="12.125" style="0" customWidth="1"/>
  </cols>
  <sheetData>
    <row r="1" spans="1:15" ht="15.75">
      <c r="A1" s="292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1"/>
      <c r="N1" s="1"/>
      <c r="O1" s="1"/>
    </row>
    <row r="3" ht="12.75">
      <c r="A3" s="2" t="s">
        <v>84</v>
      </c>
    </row>
    <row r="4" ht="12.75">
      <c r="B4" s="2" t="s">
        <v>85</v>
      </c>
    </row>
    <row r="5" spans="1:12" ht="12.75">
      <c r="A5" t="s">
        <v>167</v>
      </c>
      <c r="K5" t="s">
        <v>2</v>
      </c>
      <c r="L5" s="48" t="s">
        <v>162</v>
      </c>
    </row>
    <row r="7" spans="1:8" ht="12.75">
      <c r="A7" t="s">
        <v>3</v>
      </c>
      <c r="B7" s="3">
        <v>2018</v>
      </c>
      <c r="D7" t="s">
        <v>4</v>
      </c>
      <c r="E7" s="51"/>
      <c r="F7" s="51" t="s">
        <v>73</v>
      </c>
      <c r="G7" s="51"/>
      <c r="H7" s="51"/>
    </row>
    <row r="8" ht="13.5" thickBot="1"/>
    <row r="9" spans="2:12" s="5" customFormat="1" ht="10.5">
      <c r="B9" s="315" t="s">
        <v>5</v>
      </c>
      <c r="C9" s="312" t="s">
        <v>86</v>
      </c>
      <c r="D9" s="312" t="s">
        <v>87</v>
      </c>
      <c r="E9" s="312"/>
      <c r="F9" s="312"/>
      <c r="G9" s="312"/>
      <c r="H9" s="312"/>
      <c r="I9" s="312" t="s">
        <v>88</v>
      </c>
      <c r="J9" s="4" t="s">
        <v>89</v>
      </c>
      <c r="K9" s="312" t="s">
        <v>90</v>
      </c>
      <c r="L9" s="44" t="s">
        <v>91</v>
      </c>
    </row>
    <row r="10" spans="2:12" s="5" customFormat="1" ht="10.5">
      <c r="B10" s="316"/>
      <c r="C10" s="318"/>
      <c r="D10" s="313" t="s">
        <v>16</v>
      </c>
      <c r="E10" s="313"/>
      <c r="F10" s="313"/>
      <c r="G10" s="313"/>
      <c r="H10" s="313"/>
      <c r="I10" s="318"/>
      <c r="J10" s="6" t="s">
        <v>92</v>
      </c>
      <c r="K10" s="318"/>
      <c r="L10" s="45" t="s">
        <v>93</v>
      </c>
    </row>
    <row r="11" spans="2:12" s="5" customFormat="1" ht="10.5">
      <c r="B11" s="316"/>
      <c r="C11" s="318"/>
      <c r="D11" s="318" t="s">
        <v>23</v>
      </c>
      <c r="E11" s="318" t="s">
        <v>24</v>
      </c>
      <c r="F11" s="318"/>
      <c r="G11" s="318"/>
      <c r="H11" s="318"/>
      <c r="I11" s="318"/>
      <c r="J11" s="6" t="s">
        <v>94</v>
      </c>
      <c r="K11" s="318"/>
      <c r="L11" s="45" t="s">
        <v>51</v>
      </c>
    </row>
    <row r="12" spans="2:12" s="5" customFormat="1" ht="12" thickBot="1">
      <c r="B12" s="317"/>
      <c r="C12" s="319"/>
      <c r="D12" s="319"/>
      <c r="E12" s="319"/>
      <c r="F12" s="319"/>
      <c r="G12" s="319"/>
      <c r="H12" s="319"/>
      <c r="I12" s="319"/>
      <c r="J12" s="7" t="s">
        <v>51</v>
      </c>
      <c r="K12" s="319"/>
      <c r="L12" s="46"/>
    </row>
    <row r="13" spans="2:12" s="5" customFormat="1" ht="10.5">
      <c r="B13" s="60"/>
      <c r="C13" s="61"/>
      <c r="D13" s="61"/>
      <c r="E13" s="310"/>
      <c r="F13" s="310"/>
      <c r="G13" s="310"/>
      <c r="H13" s="310"/>
      <c r="I13" s="61"/>
      <c r="J13" s="61"/>
      <c r="K13" s="61"/>
      <c r="L13" s="62"/>
    </row>
    <row r="14" spans="2:12" s="5" customFormat="1" ht="10.5">
      <c r="B14" s="63"/>
      <c r="C14" s="64"/>
      <c r="D14" s="64"/>
      <c r="E14" s="311"/>
      <c r="F14" s="311"/>
      <c r="G14" s="311"/>
      <c r="H14" s="311"/>
      <c r="I14" s="64"/>
      <c r="J14" s="64"/>
      <c r="K14" s="64"/>
      <c r="L14" s="65"/>
    </row>
    <row r="15" spans="2:12" s="5" customFormat="1" ht="10.5">
      <c r="B15" s="63"/>
      <c r="C15" s="64"/>
      <c r="D15" s="64"/>
      <c r="E15" s="311"/>
      <c r="F15" s="311"/>
      <c r="G15" s="311"/>
      <c r="H15" s="311"/>
      <c r="I15" s="64"/>
      <c r="J15" s="64"/>
      <c r="K15" s="64"/>
      <c r="L15" s="65"/>
    </row>
    <row r="16" spans="2:12" s="5" customFormat="1" ht="10.5">
      <c r="B16" s="63"/>
      <c r="C16" s="64"/>
      <c r="D16" s="64"/>
      <c r="E16" s="311"/>
      <c r="F16" s="311"/>
      <c r="G16" s="311"/>
      <c r="H16" s="311"/>
      <c r="I16" s="64"/>
      <c r="J16" s="64"/>
      <c r="K16" s="64"/>
      <c r="L16" s="65"/>
    </row>
    <row r="17" spans="2:12" s="5" customFormat="1" ht="10.5">
      <c r="B17" s="63"/>
      <c r="C17" s="64"/>
      <c r="D17" s="64"/>
      <c r="E17" s="311"/>
      <c r="F17" s="311"/>
      <c r="G17" s="311"/>
      <c r="H17" s="311"/>
      <c r="I17" s="64"/>
      <c r="J17" s="64"/>
      <c r="K17" s="64"/>
      <c r="L17" s="65"/>
    </row>
    <row r="18" spans="2:12" s="5" customFormat="1" ht="10.5">
      <c r="B18" s="63"/>
      <c r="C18" s="64"/>
      <c r="D18" s="320" t="s">
        <v>113</v>
      </c>
      <c r="E18" s="321"/>
      <c r="F18" s="321"/>
      <c r="G18" s="321"/>
      <c r="H18" s="321"/>
      <c r="I18" s="322"/>
      <c r="J18" s="64"/>
      <c r="K18" s="64"/>
      <c r="L18" s="65"/>
    </row>
    <row r="19" spans="2:12" s="5" customFormat="1" ht="10.5">
      <c r="B19" s="63"/>
      <c r="C19" s="64"/>
      <c r="D19" s="64"/>
      <c r="E19" s="311"/>
      <c r="F19" s="311"/>
      <c r="G19" s="311"/>
      <c r="H19" s="311"/>
      <c r="I19" s="64"/>
      <c r="J19" s="64"/>
      <c r="K19" s="64"/>
      <c r="L19" s="65"/>
    </row>
    <row r="20" spans="2:12" s="5" customFormat="1" ht="10.5">
      <c r="B20" s="63"/>
      <c r="C20" s="64"/>
      <c r="D20" s="64"/>
      <c r="E20" s="311"/>
      <c r="F20" s="311"/>
      <c r="G20" s="311"/>
      <c r="H20" s="311"/>
      <c r="I20" s="64"/>
      <c r="J20" s="64"/>
      <c r="K20" s="64"/>
      <c r="L20" s="65"/>
    </row>
    <row r="21" spans="2:12" s="5" customFormat="1" ht="10.5">
      <c r="B21" s="63"/>
      <c r="C21" s="64"/>
      <c r="D21" s="64"/>
      <c r="E21" s="311"/>
      <c r="F21" s="311"/>
      <c r="G21" s="311"/>
      <c r="H21" s="311"/>
      <c r="I21" s="64"/>
      <c r="J21" s="64"/>
      <c r="K21" s="64"/>
      <c r="L21" s="65"/>
    </row>
    <row r="22" spans="2:12" s="5" customFormat="1" ht="10.5">
      <c r="B22" s="63"/>
      <c r="C22" s="64"/>
      <c r="D22" s="64"/>
      <c r="E22" s="311"/>
      <c r="F22" s="311"/>
      <c r="G22" s="311"/>
      <c r="H22" s="311"/>
      <c r="I22" s="64"/>
      <c r="J22" s="64"/>
      <c r="K22" s="64"/>
      <c r="L22" s="65"/>
    </row>
    <row r="23" spans="2:12" s="5" customFormat="1" ht="10.5">
      <c r="B23" s="63"/>
      <c r="C23" s="64"/>
      <c r="D23" s="64"/>
      <c r="E23" s="311"/>
      <c r="F23" s="311"/>
      <c r="G23" s="311"/>
      <c r="H23" s="311"/>
      <c r="I23" s="64"/>
      <c r="J23" s="64"/>
      <c r="K23" s="64"/>
      <c r="L23" s="65"/>
    </row>
    <row r="24" spans="2:12" s="5" customFormat="1" ht="10.5">
      <c r="B24" s="63"/>
      <c r="C24" s="64"/>
      <c r="D24" s="64"/>
      <c r="E24" s="311"/>
      <c r="F24" s="311"/>
      <c r="G24" s="311"/>
      <c r="H24" s="311"/>
      <c r="I24" s="64"/>
      <c r="J24" s="64"/>
      <c r="K24" s="64"/>
      <c r="L24" s="65"/>
    </row>
    <row r="25" spans="2:12" s="5" customFormat="1" ht="10.5">
      <c r="B25" s="63"/>
      <c r="C25" s="64"/>
      <c r="D25" s="64"/>
      <c r="E25" s="311"/>
      <c r="F25" s="311"/>
      <c r="G25" s="311"/>
      <c r="H25" s="311"/>
      <c r="I25" s="64"/>
      <c r="J25" s="64"/>
      <c r="K25" s="64"/>
      <c r="L25" s="65"/>
    </row>
    <row r="26" spans="2:12" s="5" customFormat="1" ht="10.5">
      <c r="B26" s="66"/>
      <c r="C26" s="67"/>
      <c r="D26" s="67"/>
      <c r="E26" s="314"/>
      <c r="F26" s="314"/>
      <c r="G26" s="314"/>
      <c r="H26" s="314"/>
      <c r="I26" s="67"/>
      <c r="J26" s="67"/>
      <c r="K26" s="67"/>
      <c r="L26" s="68">
        <v>0</v>
      </c>
    </row>
    <row r="27" spans="2:12" s="5" customFormat="1" ht="12" thickBot="1">
      <c r="B27" s="69"/>
      <c r="C27" s="47"/>
      <c r="D27" s="47"/>
      <c r="E27" s="47"/>
      <c r="F27" s="47"/>
      <c r="G27" s="47"/>
      <c r="H27" s="47"/>
      <c r="I27" s="47"/>
      <c r="J27" s="47"/>
      <c r="K27" s="47"/>
      <c r="L27" s="70"/>
    </row>
    <row r="28" s="5" customFormat="1" ht="10.5"/>
    <row r="29" spans="1:11" s="42" customFormat="1" ht="21" customHeight="1">
      <c r="A29" s="40"/>
      <c r="B29" s="41"/>
      <c r="D29" s="304"/>
      <c r="E29" s="304"/>
      <c r="F29" s="304"/>
      <c r="G29" s="304"/>
      <c r="H29" s="267"/>
      <c r="I29" s="267"/>
      <c r="J29" s="304"/>
      <c r="K29" s="267"/>
    </row>
    <row r="30" spans="1:11" s="42" customFormat="1" ht="9" customHeight="1">
      <c r="A30" s="40"/>
      <c r="B30" s="43"/>
      <c r="D30" s="266"/>
      <c r="E30" s="266"/>
      <c r="F30" s="266"/>
      <c r="G30" s="266"/>
      <c r="H30" s="267"/>
      <c r="I30" s="267"/>
      <c r="J30" s="266"/>
      <c r="K30" s="267"/>
    </row>
    <row r="31" spans="1:11" s="42" customFormat="1" ht="9.75" customHeight="1">
      <c r="A31" s="40"/>
      <c r="B31" s="43"/>
      <c r="D31" s="266"/>
      <c r="E31" s="266"/>
      <c r="F31" s="266"/>
      <c r="G31" s="266"/>
      <c r="H31" s="267"/>
      <c r="I31" s="267"/>
      <c r="J31" s="266"/>
      <c r="K31" s="267"/>
    </row>
  </sheetData>
  <sheetProtection/>
  <mergeCells count="29">
    <mergeCell ref="D30:I30"/>
    <mergeCell ref="J30:K30"/>
    <mergeCell ref="D31:I31"/>
    <mergeCell ref="J31:K31"/>
    <mergeCell ref="I9:I12"/>
    <mergeCell ref="K9:K12"/>
    <mergeCell ref="E17:H17"/>
    <mergeCell ref="E19:H19"/>
    <mergeCell ref="D18:I18"/>
    <mergeCell ref="E24:H24"/>
    <mergeCell ref="E20:H20"/>
    <mergeCell ref="E21:H21"/>
    <mergeCell ref="E22:H22"/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25:H25"/>
    <mergeCell ref="E26:H26"/>
    <mergeCell ref="B9:B12"/>
    <mergeCell ref="C9:C12"/>
    <mergeCell ref="D11:D12"/>
    <mergeCell ref="E11:H12"/>
  </mergeCells>
  <printOptions horizontalCentered="1"/>
  <pageMargins left="1.1811023622047245" right="0.75" top="1.7716535433070868" bottom="1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IV65536"/>
    </sheetView>
  </sheetViews>
  <sheetFormatPr defaultColWidth="11.00390625" defaultRowHeight="12.75"/>
  <cols>
    <col min="6" max="6" width="13.875" style="0" customWidth="1"/>
    <col min="7" max="7" width="12.625" style="0" customWidth="1"/>
  </cols>
  <sheetData>
    <row r="1" spans="1:11" ht="12.75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 ht="12.75">
      <c r="A2" s="15">
        <f>+'anexo 3 '!$B$7</f>
        <v>2018</v>
      </c>
      <c r="B2" t="e">
        <f>+'anexo 3 '!$G$7+'anexo 3 '!$E$7+'anexo 3 '!$F$7+'anexo 3 '!$H$7</f>
        <v>#VALUE!</v>
      </c>
      <c r="C2" s="15" t="str">
        <f>+'anexo 3 '!$L$5</f>
        <v>010102</v>
      </c>
      <c r="E2" s="17"/>
      <c r="F2" s="17"/>
      <c r="G2" s="17"/>
      <c r="H2" s="17"/>
      <c r="I2" s="17"/>
      <c r="J2" s="17"/>
      <c r="K2" s="17"/>
    </row>
    <row r="3" spans="1:11" ht="12.75">
      <c r="A3" s="15">
        <f>+'anexo 3 '!$B$7</f>
        <v>2018</v>
      </c>
      <c r="B3" t="e">
        <f>+'anexo 3 '!$G$7+'anexo 3 '!$E$7+'anexo 3 '!$F$7+'anexo 3 '!$H$7</f>
        <v>#VALUE!</v>
      </c>
      <c r="C3" s="15" t="str">
        <f>+'anexo 3 '!$L$5</f>
        <v>010102</v>
      </c>
      <c r="E3" s="17"/>
      <c r="F3" s="17"/>
      <c r="G3" s="17"/>
      <c r="H3" s="17"/>
      <c r="I3" s="17"/>
      <c r="J3" s="17"/>
      <c r="K3" s="17"/>
    </row>
    <row r="4" spans="1:11" ht="12.75">
      <c r="A4" s="15">
        <f>+'anexo 3 '!$B$7</f>
        <v>2018</v>
      </c>
      <c r="B4" t="e">
        <f>+'anexo 3 '!$G$7+'anexo 3 '!$E$7+'anexo 3 '!$F$7+'anexo 3 '!$H$7</f>
        <v>#VALUE!</v>
      </c>
      <c r="C4" s="15" t="str">
        <f>+'anexo 3 '!$L$5</f>
        <v>010102</v>
      </c>
      <c r="E4" s="17"/>
      <c r="F4" s="17"/>
      <c r="G4" s="17"/>
      <c r="H4" s="17"/>
      <c r="I4" s="17"/>
      <c r="J4" s="17"/>
      <c r="K4" s="17"/>
    </row>
    <row r="5" spans="1:11" ht="12.75">
      <c r="A5" s="15">
        <f>+'anexo 3 '!$B$7</f>
        <v>2018</v>
      </c>
      <c r="B5" t="e">
        <f>+'anexo 3 '!$G$7+'anexo 3 '!$E$7+'anexo 3 '!$F$7+'anexo 3 '!$H$7</f>
        <v>#VALUE!</v>
      </c>
      <c r="C5" s="15" t="str">
        <f>+'anexo 3 '!$L$5</f>
        <v>010102</v>
      </c>
      <c r="E5" s="17"/>
      <c r="F5" s="17"/>
      <c r="G5" s="17"/>
      <c r="H5" s="17"/>
      <c r="I5" s="17"/>
      <c r="J5" s="17"/>
      <c r="K5" s="17"/>
    </row>
    <row r="6" spans="1:11" ht="12.75">
      <c r="A6" s="15">
        <f>+'anexo 3 '!$B$7</f>
        <v>2018</v>
      </c>
      <c r="B6" t="e">
        <f>+'anexo 3 '!$G$7+'anexo 3 '!$E$7+'anexo 3 '!$F$7+'anexo 3 '!$H$7</f>
        <v>#VALUE!</v>
      </c>
      <c r="C6" s="15" t="str">
        <f>+'anexo 3 '!$L$5</f>
        <v>010102</v>
      </c>
      <c r="E6" s="17"/>
      <c r="F6" s="17" t="str">
        <f>+'anexo 3 '!D18</f>
        <v>N   O          A   P   L   I   C   A   B   L   E</v>
      </c>
      <c r="G6" s="17"/>
      <c r="H6" s="17"/>
      <c r="I6" s="17"/>
      <c r="J6" s="17"/>
      <c r="K6" s="17"/>
    </row>
    <row r="7" spans="1:11" ht="12.75">
      <c r="A7" s="15">
        <f>+'anexo 3 '!$B$7</f>
        <v>2018</v>
      </c>
      <c r="B7" t="e">
        <f>+'anexo 3 '!$G$7+'anexo 3 '!$E$7+'anexo 3 '!$F$7+'anexo 3 '!$H$7</f>
        <v>#VALUE!</v>
      </c>
      <c r="C7" s="15" t="str">
        <f>+'anexo 3 '!$L$5</f>
        <v>010102</v>
      </c>
      <c r="E7" s="17"/>
      <c r="F7" s="17"/>
      <c r="G7" s="17"/>
      <c r="H7" s="17"/>
      <c r="I7" s="17"/>
      <c r="J7" s="17"/>
      <c r="K7" s="17"/>
    </row>
    <row r="8" spans="1:11" ht="12.75">
      <c r="A8" s="15">
        <f>+'anexo 3 '!$B$7</f>
        <v>2018</v>
      </c>
      <c r="B8" t="e">
        <f>+'anexo 3 '!$G$7+'anexo 3 '!$E$7+'anexo 3 '!$F$7+'anexo 3 '!$H$7</f>
        <v>#VALUE!</v>
      </c>
      <c r="C8" s="15" t="str">
        <f>+'anexo 3 '!$L$5</f>
        <v>010102</v>
      </c>
      <c r="E8" s="17"/>
      <c r="F8" s="17"/>
      <c r="G8" s="17"/>
      <c r="H8" s="17"/>
      <c r="I8" s="17"/>
      <c r="J8" s="17"/>
      <c r="K8" s="17"/>
    </row>
    <row r="9" spans="1:11" ht="12.75">
      <c r="A9" s="15">
        <f>+'anexo 3 '!$B$7</f>
        <v>2018</v>
      </c>
      <c r="B9" t="e">
        <f>+'anexo 3 '!$G$7+'anexo 3 '!$E$7+'anexo 3 '!$F$7+'anexo 3 '!$H$7</f>
        <v>#VALUE!</v>
      </c>
      <c r="C9" s="15" t="str">
        <f>+'anexo 3 '!$L$5</f>
        <v>010102</v>
      </c>
      <c r="E9" s="17"/>
      <c r="F9" s="17"/>
      <c r="G9" s="17"/>
      <c r="H9" s="17"/>
      <c r="I9" s="17"/>
      <c r="J9" s="17"/>
      <c r="K9" s="17"/>
    </row>
    <row r="10" spans="1:11" ht="12.75">
      <c r="A10" s="15">
        <f>+'anexo 3 '!$B$7</f>
        <v>2018</v>
      </c>
      <c r="B10" t="e">
        <f>+'anexo 3 '!$G$7+'anexo 3 '!$E$7+'anexo 3 '!$F$7+'anexo 3 '!$H$7</f>
        <v>#VALUE!</v>
      </c>
      <c r="C10" s="15" t="str">
        <f>+'anexo 3 '!$L$5</f>
        <v>010102</v>
      </c>
      <c r="E10" s="17"/>
      <c r="F10" s="17"/>
      <c r="G10" s="17"/>
      <c r="H10" s="17"/>
      <c r="I10" s="17"/>
      <c r="J10" s="17"/>
      <c r="K10" s="17"/>
    </row>
    <row r="11" spans="1:11" ht="12.75">
      <c r="A11" s="15">
        <f>+'anexo 3 '!$B$7</f>
        <v>2018</v>
      </c>
      <c r="B11" t="e">
        <f>+'anexo 3 '!$G$7+'anexo 3 '!$E$7+'anexo 3 '!$F$7+'anexo 3 '!$H$7</f>
        <v>#VALUE!</v>
      </c>
      <c r="C11" s="15" t="str">
        <f>+'anexo 3 '!$L$5</f>
        <v>010102</v>
      </c>
      <c r="E11" s="17"/>
      <c r="F11" s="17"/>
      <c r="G11" s="17"/>
      <c r="H11" s="17"/>
      <c r="I11" s="17"/>
      <c r="J11" s="17"/>
      <c r="K11" s="17"/>
    </row>
    <row r="12" spans="1:11" ht="12.75">
      <c r="A12" s="15">
        <f>+'anexo 3 '!$B$7</f>
        <v>2018</v>
      </c>
      <c r="B12" t="e">
        <f>+'anexo 3 '!$G$7+'anexo 3 '!$E$7+'anexo 3 '!$F$7+'anexo 3 '!$H$7</f>
        <v>#VALUE!</v>
      </c>
      <c r="C12" s="15" t="str">
        <f>+'anexo 3 '!$L$5</f>
        <v>010102</v>
      </c>
      <c r="E12" s="17"/>
      <c r="F12" s="17"/>
      <c r="G12" s="17"/>
      <c r="H12" s="17"/>
      <c r="I12" s="17"/>
      <c r="J12" s="17"/>
      <c r="K12" s="17"/>
    </row>
    <row r="13" spans="1:11" ht="12.75">
      <c r="A13" s="15">
        <f>+'anexo 3 '!$B$7</f>
        <v>2018</v>
      </c>
      <c r="B13" t="e">
        <f>+'anexo 3 '!$G$7+'anexo 3 '!$E$7+'anexo 3 '!$F$7+'anexo 3 '!$H$7</f>
        <v>#VALUE!</v>
      </c>
      <c r="C13" s="15" t="str">
        <f>+'anexo 3 '!$L$5</f>
        <v>010102</v>
      </c>
      <c r="E13" s="17"/>
      <c r="F13" s="17"/>
      <c r="G13" s="17"/>
      <c r="H13" s="17"/>
      <c r="I13" s="17"/>
      <c r="J13" s="17"/>
      <c r="K13" s="17"/>
    </row>
    <row r="14" spans="1:11" ht="12.75">
      <c r="A14" s="15">
        <f>+'anexo 3 '!$B$7</f>
        <v>2018</v>
      </c>
      <c r="B14" t="e">
        <f>+'anexo 3 '!$G$7+'anexo 3 '!$E$7+'anexo 3 '!$F$7+'anexo 3 '!$H$7</f>
        <v>#VALUE!</v>
      </c>
      <c r="C14" s="15" t="str">
        <f>+'anexo 3 '!$L$5</f>
        <v>010102</v>
      </c>
      <c r="E14" s="17"/>
      <c r="F14" s="17"/>
      <c r="G14" s="17"/>
      <c r="H14" s="17"/>
      <c r="I14" s="17"/>
      <c r="J14" s="17"/>
      <c r="K14" s="17"/>
    </row>
  </sheetData>
  <sheetProtection/>
  <printOptions/>
  <pageMargins left="0.75" right="0.75" top="1" bottom="1" header="0" footer="0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D1">
      <selection activeCell="H14" sqref="H14"/>
    </sheetView>
  </sheetViews>
  <sheetFormatPr defaultColWidth="10.00390625" defaultRowHeight="12.75"/>
  <cols>
    <col min="1" max="1" width="9.125" style="18" customWidth="1"/>
    <col min="2" max="2" width="5.50390625" style="18" customWidth="1"/>
    <col min="3" max="3" width="26.00390625" style="19" customWidth="1"/>
    <col min="4" max="4" width="3.50390625" style="19" customWidth="1"/>
    <col min="5" max="5" width="2.625" style="19" customWidth="1"/>
    <col min="6" max="6" width="3.125" style="19" customWidth="1"/>
    <col min="7" max="7" width="3.375" style="19" customWidth="1"/>
    <col min="8" max="8" width="13.375" style="19" customWidth="1"/>
    <col min="9" max="9" width="13.625" style="19" customWidth="1"/>
    <col min="10" max="10" width="16.875" style="19" customWidth="1"/>
    <col min="11" max="11" width="9.00390625" style="19" customWidth="1"/>
    <col min="12" max="16384" width="10.00390625" style="19" customWidth="1"/>
  </cols>
  <sheetData>
    <row r="1" spans="1:16" ht="15">
      <c r="A1" s="260" t="s">
        <v>0</v>
      </c>
      <c r="B1" s="260"/>
      <c r="C1" s="261"/>
      <c r="D1" s="261"/>
      <c r="E1" s="261"/>
      <c r="F1" s="261"/>
      <c r="G1" s="261"/>
      <c r="H1" s="261"/>
      <c r="I1" s="261"/>
      <c r="J1" s="261"/>
      <c r="K1" s="261"/>
      <c r="L1" s="18"/>
      <c r="M1" s="18"/>
      <c r="N1" s="18"/>
      <c r="O1" s="18"/>
      <c r="P1" s="18"/>
    </row>
    <row r="2" spans="1:16" s="20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20" customFormat="1" ht="12.75">
      <c r="A3" s="262" t="s">
        <v>39</v>
      </c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19"/>
      <c r="M3" s="19"/>
      <c r="N3" s="19"/>
      <c r="O3" s="19"/>
      <c r="P3" s="19"/>
    </row>
    <row r="4" spans="1:3" ht="12.75">
      <c r="A4" s="19"/>
      <c r="B4" s="19"/>
      <c r="C4" s="21"/>
    </row>
    <row r="5" spans="1:11" ht="12.75">
      <c r="A5" s="49" t="s">
        <v>161</v>
      </c>
      <c r="B5" s="22"/>
      <c r="C5" s="23"/>
      <c r="D5" s="23"/>
      <c r="E5" s="23"/>
      <c r="F5" s="23"/>
      <c r="G5" s="23"/>
      <c r="H5" s="23"/>
      <c r="I5" s="9"/>
      <c r="J5" s="9" t="s">
        <v>40</v>
      </c>
      <c r="K5" s="10" t="s">
        <v>162</v>
      </c>
    </row>
    <row r="6" spans="1:11" ht="12.75">
      <c r="A6" s="22" t="s">
        <v>41</v>
      </c>
      <c r="B6" s="11">
        <v>2018</v>
      </c>
      <c r="C6" s="12" t="s">
        <v>42</v>
      </c>
      <c r="D6" s="13"/>
      <c r="E6" s="13" t="s">
        <v>73</v>
      </c>
      <c r="F6" s="13"/>
      <c r="G6" s="13"/>
      <c r="H6" s="9"/>
      <c r="I6" s="9"/>
      <c r="J6" s="9"/>
      <c r="K6" s="9"/>
    </row>
    <row r="7" spans="1:11" ht="12.75">
      <c r="A7" s="22"/>
      <c r="B7" s="22"/>
      <c r="C7" s="12"/>
      <c r="D7" s="9"/>
      <c r="E7" s="9"/>
      <c r="F7" s="9"/>
      <c r="G7" s="9"/>
      <c r="H7" s="9"/>
      <c r="I7" s="9"/>
      <c r="J7" s="9"/>
      <c r="K7" s="9"/>
    </row>
    <row r="8" spans="1:2" ht="12.75">
      <c r="A8" s="14"/>
      <c r="B8" s="14"/>
    </row>
    <row r="9" spans="1:11" ht="13.5" customHeight="1">
      <c r="A9" s="71"/>
      <c r="B9" s="72"/>
      <c r="C9" s="73"/>
      <c r="D9" s="72"/>
      <c r="E9" s="72"/>
      <c r="F9" s="72"/>
      <c r="G9" s="72"/>
      <c r="H9" s="74" t="s">
        <v>43</v>
      </c>
      <c r="I9" s="72" t="s">
        <v>44</v>
      </c>
      <c r="J9" s="75" t="s">
        <v>45</v>
      </c>
      <c r="K9" s="75"/>
    </row>
    <row r="10" spans="1:11" ht="12.75">
      <c r="A10" s="76"/>
      <c r="B10" s="77"/>
      <c r="C10" s="78" t="s">
        <v>46</v>
      </c>
      <c r="D10" s="78"/>
      <c r="E10" s="78"/>
      <c r="F10" s="78"/>
      <c r="G10" s="78"/>
      <c r="H10" s="79" t="s">
        <v>47</v>
      </c>
      <c r="I10" s="77" t="s">
        <v>48</v>
      </c>
      <c r="J10" s="79" t="s">
        <v>49</v>
      </c>
      <c r="K10" s="79" t="s">
        <v>50</v>
      </c>
    </row>
    <row r="11" spans="1:11" ht="12.75">
      <c r="A11" s="80"/>
      <c r="B11" s="81"/>
      <c r="C11" s="82"/>
      <c r="D11" s="82"/>
      <c r="E11" s="82"/>
      <c r="F11" s="82"/>
      <c r="G11" s="82"/>
      <c r="H11" s="83" t="s">
        <v>51</v>
      </c>
      <c r="I11" s="81" t="s">
        <v>4</v>
      </c>
      <c r="J11" s="84" t="s">
        <v>52</v>
      </c>
      <c r="K11" s="84"/>
    </row>
    <row r="12" spans="1:11" ht="12.75">
      <c r="A12" s="76"/>
      <c r="B12" s="77"/>
      <c r="C12" s="85"/>
      <c r="D12" s="85"/>
      <c r="E12" s="85"/>
      <c r="F12" s="85"/>
      <c r="G12" s="85"/>
      <c r="H12" s="86"/>
      <c r="I12" s="86"/>
      <c r="J12" s="86"/>
      <c r="K12" s="86"/>
    </row>
    <row r="13" spans="1:11" ht="12.75">
      <c r="A13" s="76" t="s">
        <v>53</v>
      </c>
      <c r="B13" s="87">
        <v>1</v>
      </c>
      <c r="C13" s="85" t="s">
        <v>54</v>
      </c>
      <c r="D13" s="88"/>
      <c r="E13" s="88"/>
      <c r="F13" s="88"/>
      <c r="G13" s="89"/>
      <c r="H13" s="90">
        <f>+'anexo 3 '!L26</f>
        <v>0</v>
      </c>
      <c r="I13" s="90">
        <v>0</v>
      </c>
      <c r="J13" s="90">
        <f>+H13-I13</f>
        <v>0</v>
      </c>
      <c r="K13" s="91" t="s">
        <v>55</v>
      </c>
    </row>
    <row r="14" spans="1:11" ht="12.75">
      <c r="A14" s="76" t="s">
        <v>56</v>
      </c>
      <c r="B14" s="87">
        <v>2</v>
      </c>
      <c r="C14" s="92" t="s">
        <v>57</v>
      </c>
      <c r="D14" s="88"/>
      <c r="E14" s="88"/>
      <c r="F14" s="88"/>
      <c r="G14" s="89"/>
      <c r="H14" s="93">
        <f>+SUM('Anexo 2 Bis'!D13:D15)</f>
        <v>109504842.33</v>
      </c>
      <c r="I14" s="93">
        <f>+'Anexo I Programacion Financiera'!I14</f>
        <v>141953485.73</v>
      </c>
      <c r="J14" s="93">
        <f>+H14-I14</f>
        <v>-32448643.39999999</v>
      </c>
      <c r="K14" s="91" t="s">
        <v>58</v>
      </c>
    </row>
    <row r="15" spans="1:11" ht="19.5" customHeight="1">
      <c r="A15" s="76" t="s">
        <v>59</v>
      </c>
      <c r="B15" s="87">
        <v>3</v>
      </c>
      <c r="C15" s="92" t="s">
        <v>60</v>
      </c>
      <c r="D15" s="88"/>
      <c r="E15" s="88"/>
      <c r="F15" s="88"/>
      <c r="G15" s="89"/>
      <c r="H15" s="90">
        <f>+H13-H14</f>
        <v>-109504842.33</v>
      </c>
      <c r="I15" s="90">
        <f>+I13-I14</f>
        <v>-141953485.73</v>
      </c>
      <c r="J15" s="90">
        <f>+J13-J14</f>
        <v>32448643.39999999</v>
      </c>
      <c r="K15" s="91"/>
    </row>
    <row r="16" spans="1:11" ht="12.75">
      <c r="A16" s="76" t="s">
        <v>61</v>
      </c>
      <c r="B16" s="87">
        <v>4</v>
      </c>
      <c r="C16" s="92" t="s">
        <v>62</v>
      </c>
      <c r="D16" s="94"/>
      <c r="E16" s="94"/>
      <c r="F16" s="94"/>
      <c r="G16" s="95"/>
      <c r="H16" s="96">
        <v>0</v>
      </c>
      <c r="I16" s="90">
        <v>0</v>
      </c>
      <c r="J16" s="90">
        <f>+H16-I16</f>
        <v>0</v>
      </c>
      <c r="K16" s="91" t="s">
        <v>55</v>
      </c>
    </row>
    <row r="17" spans="1:11" ht="12.75">
      <c r="A17" s="76" t="s">
        <v>63</v>
      </c>
      <c r="B17" s="87">
        <v>5</v>
      </c>
      <c r="C17" s="92" t="s">
        <v>64</v>
      </c>
      <c r="D17" s="88"/>
      <c r="E17" s="88"/>
      <c r="F17" s="88"/>
      <c r="G17" s="89"/>
      <c r="H17" s="93">
        <f>+SUM('Anexo 2 Bis'!D16:D17)</f>
        <v>181620.86</v>
      </c>
      <c r="I17" s="93">
        <f>+'Anexo I Programacion Financiera'!I17</f>
        <v>680873</v>
      </c>
      <c r="J17" s="93">
        <f>+H17-I17</f>
        <v>-499252.14</v>
      </c>
      <c r="K17" s="91" t="s">
        <v>58</v>
      </c>
    </row>
    <row r="18" spans="1:11" ht="19.5" customHeight="1">
      <c r="A18" s="76" t="s">
        <v>65</v>
      </c>
      <c r="B18" s="87">
        <v>6</v>
      </c>
      <c r="C18" s="92" t="s">
        <v>66</v>
      </c>
      <c r="D18" s="88"/>
      <c r="E18" s="88"/>
      <c r="F18" s="88"/>
      <c r="G18" s="89"/>
      <c r="H18" s="90">
        <f>+H15+H16-H17</f>
        <v>-109686463.19</v>
      </c>
      <c r="I18" s="90">
        <f>+I15+I16-I17</f>
        <v>-142634358.73</v>
      </c>
      <c r="J18" s="90">
        <f>+J15+J16-J17</f>
        <v>32947895.53999999</v>
      </c>
      <c r="K18" s="91"/>
    </row>
    <row r="19" spans="1:11" ht="12.75">
      <c r="A19" s="76"/>
      <c r="B19" s="87">
        <v>7</v>
      </c>
      <c r="C19" s="92" t="s">
        <v>121</v>
      </c>
      <c r="D19" s="88"/>
      <c r="E19" s="88"/>
      <c r="F19" s="88"/>
      <c r="G19" s="89"/>
      <c r="H19" s="90">
        <f>+H13+H16</f>
        <v>0</v>
      </c>
      <c r="I19" s="90">
        <f>+I13-I16</f>
        <v>0</v>
      </c>
      <c r="J19" s="90">
        <f>+J13-J16</f>
        <v>0</v>
      </c>
      <c r="K19" s="91"/>
    </row>
    <row r="20" spans="1:11" ht="12.75">
      <c r="A20" s="76"/>
      <c r="B20" s="87">
        <v>8</v>
      </c>
      <c r="C20" s="92" t="s">
        <v>122</v>
      </c>
      <c r="D20" s="88"/>
      <c r="E20" s="88"/>
      <c r="F20" s="88"/>
      <c r="G20" s="89"/>
      <c r="H20" s="93">
        <f>+H14+H17</f>
        <v>109686463.19</v>
      </c>
      <c r="I20" s="93">
        <f>+I14+I17</f>
        <v>142634358.73</v>
      </c>
      <c r="J20" s="93">
        <f>+J14+J17</f>
        <v>-32947895.53999999</v>
      </c>
      <c r="K20" s="91"/>
    </row>
    <row r="21" spans="1:11" ht="18" customHeight="1">
      <c r="A21" s="76" t="s">
        <v>67</v>
      </c>
      <c r="B21" s="87">
        <v>9</v>
      </c>
      <c r="C21" s="92" t="s">
        <v>68</v>
      </c>
      <c r="D21" s="88"/>
      <c r="E21" s="88"/>
      <c r="F21" s="88"/>
      <c r="G21" s="89"/>
      <c r="H21" s="90">
        <v>0</v>
      </c>
      <c r="I21" s="90">
        <v>0</v>
      </c>
      <c r="J21" s="90">
        <f>+H21-I21</f>
        <v>0</v>
      </c>
      <c r="K21" s="91" t="s">
        <v>55</v>
      </c>
    </row>
    <row r="22" spans="1:11" ht="12.75">
      <c r="A22" s="76" t="s">
        <v>69</v>
      </c>
      <c r="B22" s="87">
        <v>10</v>
      </c>
      <c r="C22" s="92" t="s">
        <v>70</v>
      </c>
      <c r="D22" s="88"/>
      <c r="E22" s="88"/>
      <c r="F22" s="88"/>
      <c r="G22" s="89"/>
      <c r="H22" s="90">
        <v>0</v>
      </c>
      <c r="I22" s="90">
        <v>0</v>
      </c>
      <c r="J22" s="90">
        <f>+H22-I22</f>
        <v>0</v>
      </c>
      <c r="K22" s="91" t="s">
        <v>58</v>
      </c>
    </row>
    <row r="23" spans="1:11" ht="19.5" customHeight="1">
      <c r="A23" s="76" t="s">
        <v>71</v>
      </c>
      <c r="B23" s="87">
        <v>11</v>
      </c>
      <c r="C23" s="92" t="s">
        <v>72</v>
      </c>
      <c r="D23" s="88"/>
      <c r="E23" s="88"/>
      <c r="F23" s="88"/>
      <c r="G23" s="89"/>
      <c r="H23" s="93">
        <f>+H18+H21-H22</f>
        <v>-109686463.19</v>
      </c>
      <c r="I23" s="93">
        <f>+I18+I21-I22</f>
        <v>-142634358.73</v>
      </c>
      <c r="J23" s="93">
        <f>+J18+J21-J22</f>
        <v>32947895.53999999</v>
      </c>
      <c r="K23" s="91"/>
    </row>
    <row r="24" spans="1:11" ht="18.75" customHeight="1">
      <c r="A24" s="76" t="s">
        <v>73</v>
      </c>
      <c r="B24" s="87">
        <v>12</v>
      </c>
      <c r="C24" s="92" t="s">
        <v>74</v>
      </c>
      <c r="D24" s="88"/>
      <c r="E24" s="88"/>
      <c r="F24" s="88"/>
      <c r="G24" s="89"/>
      <c r="H24" s="90">
        <v>0</v>
      </c>
      <c r="I24" s="90">
        <v>0</v>
      </c>
      <c r="J24" s="90">
        <f>+H24-I24</f>
        <v>0</v>
      </c>
      <c r="K24" s="91"/>
    </row>
    <row r="25" spans="1:11" ht="12.75">
      <c r="A25" s="76" t="s">
        <v>75</v>
      </c>
      <c r="B25" s="87">
        <v>13</v>
      </c>
      <c r="C25" s="92" t="s">
        <v>76</v>
      </c>
      <c r="D25" s="88"/>
      <c r="E25" s="88"/>
      <c r="F25" s="88"/>
      <c r="G25" s="89"/>
      <c r="H25" s="90">
        <f>+'Anexo 2 Bis'!D18</f>
        <v>0</v>
      </c>
      <c r="I25" s="90">
        <f>+'Anexo I Programacion Financiera'!I25</f>
        <v>0</v>
      </c>
      <c r="J25" s="90">
        <f>+H25-I25</f>
        <v>0</v>
      </c>
      <c r="K25" s="91" t="s">
        <v>77</v>
      </c>
    </row>
    <row r="26" spans="1:11" ht="18.75" customHeight="1">
      <c r="A26" s="76" t="s">
        <v>78</v>
      </c>
      <c r="B26" s="87">
        <v>14</v>
      </c>
      <c r="C26" s="92" t="s">
        <v>79</v>
      </c>
      <c r="D26" s="88"/>
      <c r="E26" s="88"/>
      <c r="F26" s="88"/>
      <c r="G26" s="89"/>
      <c r="H26" s="90">
        <f>+H24-H25</f>
        <v>0</v>
      </c>
      <c r="I26" s="90">
        <f>+I24-I25</f>
        <v>0</v>
      </c>
      <c r="J26" s="90">
        <f>+J24-J25</f>
        <v>0</v>
      </c>
      <c r="K26" s="91"/>
    </row>
    <row r="27" spans="1:11" s="39" customFormat="1" ht="24.75" customHeight="1">
      <c r="A27" s="97" t="s">
        <v>80</v>
      </c>
      <c r="B27" s="98">
        <v>15</v>
      </c>
      <c r="C27" s="99" t="s">
        <v>81</v>
      </c>
      <c r="D27" s="100"/>
      <c r="E27" s="100"/>
      <c r="F27" s="100"/>
      <c r="G27" s="101"/>
      <c r="H27" s="102">
        <f>+H23+H26</f>
        <v>-109686463.19</v>
      </c>
      <c r="I27" s="102">
        <f>+I23+I26</f>
        <v>-142634358.73</v>
      </c>
      <c r="J27" s="102">
        <f>+J23+J26</f>
        <v>32947895.53999999</v>
      </c>
      <c r="K27" s="83"/>
    </row>
    <row r="28" ht="12.75"/>
    <row r="29" spans="1:12" ht="12.75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</row>
    <row r="30" spans="1:11" s="42" customFormat="1" ht="21" customHeight="1">
      <c r="A30" s="40"/>
      <c r="B30" s="40"/>
      <c r="C30" s="41"/>
      <c r="D30" s="304"/>
      <c r="E30" s="304"/>
      <c r="F30" s="304"/>
      <c r="G30" s="304"/>
      <c r="H30" s="267"/>
      <c r="I30" s="267"/>
      <c r="J30" s="304"/>
      <c r="K30" s="267"/>
    </row>
    <row r="31" spans="1:11" s="42" customFormat="1" ht="9" customHeight="1">
      <c r="A31" s="40"/>
      <c r="B31" s="40"/>
      <c r="C31" s="43"/>
      <c r="D31" s="266"/>
      <c r="E31" s="266"/>
      <c r="F31" s="266"/>
      <c r="G31" s="266"/>
      <c r="H31" s="267"/>
      <c r="I31" s="267"/>
      <c r="J31" s="266"/>
      <c r="K31" s="267"/>
    </row>
    <row r="32" spans="1:11" s="42" customFormat="1" ht="9.75" customHeight="1">
      <c r="A32" s="40"/>
      <c r="B32" s="40"/>
      <c r="C32" s="43"/>
      <c r="D32" s="266"/>
      <c r="E32" s="266"/>
      <c r="F32" s="266"/>
      <c r="G32" s="266"/>
      <c r="H32" s="267"/>
      <c r="I32" s="267"/>
      <c r="J32" s="266"/>
      <c r="K32" s="267"/>
    </row>
  </sheetData>
  <sheetProtection/>
  <mergeCells count="9">
    <mergeCell ref="A1:K1"/>
    <mergeCell ref="A3:K3"/>
    <mergeCell ref="J31:K31"/>
    <mergeCell ref="J32:K32"/>
    <mergeCell ref="D30:I30"/>
    <mergeCell ref="J30:K30"/>
    <mergeCell ref="D31:I31"/>
    <mergeCell ref="D32:I32"/>
    <mergeCell ref="A29:L29"/>
  </mergeCells>
  <printOptions/>
  <pageMargins left="0.984251968503937" right="0.3937007874015748" top="1.5748031496062993" bottom="1" header="0" footer="0"/>
  <pageSetup horizontalDpi="300" verticalDpi="300" orientation="landscape" paperSize="9" scale="95"/>
  <legacyDrawing r:id="rId3"/>
  <oleObjects>
    <oleObject progId="PBrush" shapeId="3040008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Usuario de Microsoft Office</cp:lastModifiedBy>
  <cp:lastPrinted>2018-08-16T13:26:01Z</cp:lastPrinted>
  <dcterms:created xsi:type="dcterms:W3CDTF">2005-10-29T15:03:20Z</dcterms:created>
  <dcterms:modified xsi:type="dcterms:W3CDTF">2018-08-21T17:43:32Z</dcterms:modified>
  <cp:category/>
  <cp:version/>
  <cp:contentType/>
  <cp:contentStatus/>
</cp:coreProperties>
</file>