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Diferencias" sheetId="11" r:id="rId11"/>
    <sheet name="Anexo 6" sheetId="12" r:id="rId12"/>
    <sheet name="anexo 6 arch txt" sheetId="13" r:id="rId13"/>
  </sheets>
  <externalReferences>
    <externalReference r:id="rId16"/>
  </externalReferences>
  <definedNames>
    <definedName name="_xlnm.Print_Area" localSheetId="2">'anexo 2 '!$A$1:$O$22</definedName>
  </definedNames>
  <calcPr fullCalcOnLoad="1"/>
</workbook>
</file>

<file path=xl/sharedStrings.xml><?xml version="1.0" encoding="utf-8"?>
<sst xmlns="http://schemas.openxmlformats.org/spreadsheetml/2006/main" count="288" uniqueCount="174">
  <si>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</si>
  <si>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</si>
  <si>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</si>
  <si>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</si>
  <si>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</si>
  <si>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</si>
  <si>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</si>
  <si>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</si>
  <si>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</si>
  <si>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</si>
  <si>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</si>
  <si>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</si>
  <si>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</si>
  <si>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</si>
  <si>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</si>
  <si>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</si>
  <si>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</si>
  <si>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</si>
  <si>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</si>
  <si>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</si>
  <si>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</si>
  <si>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</si>
  <si>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</si>
  <si>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</si>
  <si>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</si>
  <si>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</si>
  <si>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</si>
  <si>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</si>
  <si>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</si>
  <si>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</si>
  <si>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</si>
  <si>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</si>
  <si>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</si>
  <si>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</si>
  <si>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</si>
  <si>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</si>
  <si>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</si>
  <si>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</si>
  <si>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</si>
  <si>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</si>
  <si>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</si>
  <si>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</si>
  <si>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</si>
  <si>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</si>
  <si>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</si>
  <si>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</si>
  <si>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</si>
  <si>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</si>
  <si>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</si>
  <si>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</si>
  <si>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</si>
  <si>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</si>
  <si>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</si>
  <si>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</si>
  <si>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</si>
  <si>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</si>
  <si>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</si>
  <si>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</si>
  <si>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</si>
  <si>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</si>
  <si>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</si>
  <si>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</si>
  <si>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</si>
  <si>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</si>
  <si>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</si>
  <si>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</si>
  <si>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</si>
  <si>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</si>
  <si>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</si>
  <si>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</si>
  <si>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</si>
  <si>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</si>
  <si>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</si>
  <si>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</si>
  <si>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</si>
  <si>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</si>
  <si>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</si>
  <si>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</si>
  <si>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</si>
  <si>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</si>
  <si>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</si>
  <si>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</si>
  <si>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</si>
  <si>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</si>
  <si>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</si>
  <si>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</si>
  <si>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</si>
  <si>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</si>
  <si>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</si>
  <si>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</si>
  <si>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</si>
  <si>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</si>
  <si>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</si>
  <si>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</si>
  <si>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</si>
  <si>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</si>
  <si>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</si>
  <si>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</si>
  <si>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</si>
  <si>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</si>
  <si>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</si>
  <si>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</si>
  <si>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</si>
  <si>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</si>
  <si>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</si>
  <si>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</si>
  <si>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</si>
  <si>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</si>
  <si>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</si>
  <si>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</si>
  <si>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</si>
  <si>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</si>
  <si>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</si>
  <si>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</si>
  <si>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</si>
  <si>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</si>
  <si>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</si>
  <si>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</si>
  <si>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</si>
  <si>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</si>
  <si>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</si>
  <si>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</si>
  <si>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</si>
  <si>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</si>
  <si>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</si>
  <si>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</si>
  <si>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</si>
  <si>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</si>
  <si>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</si>
  <si>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</si>
  <si>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</si>
  <si>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</si>
  <si>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</si>
  <si>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</si>
  <si>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</si>
  <si>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</si>
  <si>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</si>
  <si>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</si>
  <si>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</si>
  <si>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</si>
  <si>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</si>
  <si>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</si>
  <si>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</si>
  <si>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</si>
  <si>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</si>
  <si>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</si>
  <si>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</si>
  <si>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</si>
  <si>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</si>
  <si>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</si>
  <si>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</si>
  <si>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</si>
  <si>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</si>
  <si>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</si>
  <si>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</si>
  <si>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</si>
  <si>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</si>
  <si>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</si>
  <si>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</si>
  <si>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</si>
  <si>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</si>
  <si>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</si>
  <si>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</si>
  <si>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</si>
  <si>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</si>
  <si>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</si>
  <si>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</si>
  <si>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</si>
  <si>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EJERCICIO: 2006</t>
  </si>
  <si>
    <t>ANEXO 4: EJECUCION PRESUPUESTARIA DEL TRIMESTRE. CUMPLIMIENTO DE METAS ANALISIS DE LAS DIFERENCIAS</t>
  </si>
  <si>
    <t>Las diferencias en el cumplimiento de metas obedecen al siguiente detalle:</t>
  </si>
  <si>
    <t xml:space="preserve">1) GASTOS CORRIENTES: la diferencia  responde a los incrementos salariales otorgados por el Dec. 7536/06 </t>
  </si>
  <si>
    <t xml:space="preserve">realizado un refuerzo de partida proveniente de ahorros en las partidas de Bienes de Consumo y Servicios. </t>
  </si>
  <si>
    <t xml:space="preserve">2) GASTOS DE CAPITAL: la diferencia  responde a economías en la partida de Bienes de Capital que se hicieron en el 1º trimestre, que  se ejecutan en el 2º trimestre, 3º trimestre y en este, habiendose 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</si>
</sst>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2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0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vertical="center"/>
      <protection/>
    </xf>
    <xf numFmtId="4" fontId="17" fillId="0" borderId="0" xfId="21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7" fillId="0" borderId="32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29" xfId="21" applyFont="1" applyBorder="1" applyAlignment="1">
      <alignment/>
      <protection/>
    </xf>
    <xf numFmtId="0" fontId="18" fillId="0" borderId="23" xfId="21" applyFont="1" applyBorder="1" applyAlignment="1">
      <alignment horizontal="center"/>
      <protection/>
    </xf>
    <xf numFmtId="0" fontId="17" fillId="0" borderId="23" xfId="21" applyFont="1" applyBorder="1" applyAlignment="1">
      <alignment horizontal="left"/>
      <protection/>
    </xf>
    <xf numFmtId="4" fontId="17" fillId="0" borderId="23" xfId="21" applyNumberFormat="1" applyFont="1" applyBorder="1">
      <alignment/>
      <protection/>
    </xf>
    <xf numFmtId="0" fontId="17" fillId="0" borderId="23" xfId="2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4" fillId="0" borderId="33" xfId="21" applyBorder="1" applyAlignment="1">
      <alignment horizontal="center"/>
      <protection/>
    </xf>
    <xf numFmtId="0" fontId="4" fillId="0" borderId="25" xfId="21" applyBorder="1" applyAlignment="1">
      <alignment horizontal="center"/>
      <protection/>
    </xf>
    <xf numFmtId="0" fontId="4" fillId="0" borderId="25" xfId="21" applyBorder="1">
      <alignment/>
      <protection/>
    </xf>
    <xf numFmtId="0" fontId="4" fillId="0" borderId="32" xfId="21" applyBorder="1" applyAlignment="1">
      <alignment horizontal="center"/>
      <protection/>
    </xf>
    <xf numFmtId="2" fontId="0" fillId="0" borderId="33" xfId="0" applyNumberFormat="1" applyBorder="1" applyAlignment="1">
      <alignment/>
    </xf>
    <xf numFmtId="49" fontId="3" fillId="0" borderId="32" xfId="0" applyNumberFormat="1" applyFont="1" applyBorder="1" applyAlignment="1">
      <alignment horizontal="left"/>
    </xf>
    <xf numFmtId="2" fontId="3" fillId="0" borderId="32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3" fillId="0" borderId="35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37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2" fontId="3" fillId="0" borderId="42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2" fontId="3" fillId="0" borderId="43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2" fillId="0" borderId="0" xfId="21" applyFont="1" applyAlignment="1">
      <alignment horizontal="left"/>
      <protection/>
    </xf>
    <xf numFmtId="0" fontId="4" fillId="0" borderId="0" xfId="21" applyAlignment="1">
      <alignment horizontal="left"/>
      <protection/>
    </xf>
    <xf numFmtId="0" fontId="16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2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33" xfId="0" applyFont="1" applyBorder="1" applyAlignment="1">
      <alignment/>
    </xf>
    <xf numFmtId="0" fontId="3" fillId="0" borderId="32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15" sqref="K15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212" t="s">
        <v>0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4" t="s">
        <v>114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77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77" t="s">
        <v>168</v>
      </c>
      <c r="B6" s="29">
        <v>2006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88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1" t="s">
        <v>115</v>
      </c>
      <c r="I10" s="81" t="s">
        <v>116</v>
      </c>
      <c r="J10" s="81" t="s">
        <v>117</v>
      </c>
      <c r="K10" s="81" t="s">
        <v>118</v>
      </c>
      <c r="L10" s="89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2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84"/>
      <c r="L12" s="56"/>
    </row>
    <row r="13" spans="1:12" ht="12.75">
      <c r="A13" s="49" t="s">
        <v>53</v>
      </c>
      <c r="B13" s="82">
        <v>1</v>
      </c>
      <c r="C13" s="27" t="s">
        <v>54</v>
      </c>
      <c r="D13" s="57"/>
      <c r="E13" s="57"/>
      <c r="F13" s="57"/>
      <c r="G13" s="58"/>
      <c r="H13" s="90">
        <v>0</v>
      </c>
      <c r="I13" s="90">
        <v>0</v>
      </c>
      <c r="J13" s="90">
        <v>0</v>
      </c>
      <c r="K13" s="85">
        <v>0</v>
      </c>
      <c r="L13" s="90">
        <f>SUM(H13:K13)</f>
        <v>0</v>
      </c>
    </row>
    <row r="14" spans="1:13" ht="12.75">
      <c r="A14" s="49" t="s">
        <v>56</v>
      </c>
      <c r="B14" s="82">
        <v>2</v>
      </c>
      <c r="C14" s="42" t="s">
        <v>57</v>
      </c>
      <c r="D14" s="57"/>
      <c r="E14" s="57"/>
      <c r="F14" s="57"/>
      <c r="G14" s="58"/>
      <c r="H14" s="91">
        <v>3736118</v>
      </c>
      <c r="I14" s="91">
        <v>4202189</v>
      </c>
      <c r="J14" s="91">
        <v>3736118</v>
      </c>
      <c r="K14" s="86">
        <v>4207689</v>
      </c>
      <c r="L14" s="90">
        <f aca="true" t="shared" si="0" ref="L14:L26">SUM(H14:K14)</f>
        <v>15882114</v>
      </c>
      <c r="M14" s="96">
        <f>2482218-411100</f>
        <v>2071118</v>
      </c>
    </row>
    <row r="15" spans="1:13" ht="19.5" customHeight="1">
      <c r="A15" s="49" t="s">
        <v>59</v>
      </c>
      <c r="B15" s="82">
        <v>3</v>
      </c>
      <c r="C15" s="42" t="s">
        <v>60</v>
      </c>
      <c r="D15" s="57"/>
      <c r="E15" s="57"/>
      <c r="F15" s="57"/>
      <c r="G15" s="58"/>
      <c r="H15" s="90">
        <f>+H13-H14</f>
        <v>-3736118</v>
      </c>
      <c r="I15" s="90">
        <f>+I13-I14</f>
        <v>-4202189</v>
      </c>
      <c r="J15" s="90">
        <f>+J13-J14</f>
        <v>-3736118</v>
      </c>
      <c r="K15" s="85">
        <f>+K13-K14</f>
        <v>-4207689</v>
      </c>
      <c r="L15" s="93">
        <f t="shared" si="0"/>
        <v>-15882114</v>
      </c>
      <c r="M15" s="96"/>
    </row>
    <row r="16" spans="1:13" ht="12.75">
      <c r="A16" s="49" t="s">
        <v>61</v>
      </c>
      <c r="B16" s="82">
        <v>4</v>
      </c>
      <c r="C16" s="42" t="s">
        <v>62</v>
      </c>
      <c r="D16" s="59"/>
      <c r="E16" s="59"/>
      <c r="F16" s="59"/>
      <c r="G16" s="60"/>
      <c r="H16" s="85">
        <v>0</v>
      </c>
      <c r="I16" s="90">
        <v>0</v>
      </c>
      <c r="J16" s="90">
        <v>0</v>
      </c>
      <c r="K16" s="85">
        <v>0</v>
      </c>
      <c r="L16" s="90">
        <f t="shared" si="0"/>
        <v>0</v>
      </c>
      <c r="M16" s="96"/>
    </row>
    <row r="17" spans="1:13" ht="12.75">
      <c r="A17" s="49" t="s">
        <v>63</v>
      </c>
      <c r="B17" s="82">
        <v>5</v>
      </c>
      <c r="C17" s="42" t="s">
        <v>64</v>
      </c>
      <c r="D17" s="57"/>
      <c r="E17" s="57"/>
      <c r="F17" s="57"/>
      <c r="G17" s="58"/>
      <c r="H17" s="91">
        <v>59643</v>
      </c>
      <c r="I17" s="91">
        <v>59643</v>
      </c>
      <c r="J17" s="91">
        <v>59643</v>
      </c>
      <c r="K17" s="86">
        <v>59643</v>
      </c>
      <c r="L17" s="91">
        <f t="shared" si="0"/>
        <v>238572</v>
      </c>
      <c r="M17" s="96">
        <f>181100+230000</f>
        <v>411100</v>
      </c>
    </row>
    <row r="18" spans="1:13" ht="19.5" customHeight="1">
      <c r="A18" s="49" t="s">
        <v>65</v>
      </c>
      <c r="B18" s="82">
        <v>6</v>
      </c>
      <c r="C18" s="42" t="s">
        <v>66</v>
      </c>
      <c r="D18" s="57"/>
      <c r="E18" s="57"/>
      <c r="F18" s="57"/>
      <c r="G18" s="58"/>
      <c r="H18" s="90">
        <f>+H15+H16-H17</f>
        <v>-3795761</v>
      </c>
      <c r="I18" s="90">
        <f>+I15+I16-I17</f>
        <v>-4261832</v>
      </c>
      <c r="J18" s="90">
        <f>+J15+J16-J17</f>
        <v>-3795761</v>
      </c>
      <c r="K18" s="85">
        <f>+K15+K16-K17</f>
        <v>-4267332</v>
      </c>
      <c r="L18" s="90">
        <f t="shared" si="0"/>
        <v>-16120686</v>
      </c>
      <c r="M18" s="96"/>
    </row>
    <row r="19" spans="1:12" ht="12.75">
      <c r="A19" s="49"/>
      <c r="B19" s="82">
        <v>7</v>
      </c>
      <c r="C19" s="77" t="s">
        <v>121</v>
      </c>
      <c r="D19" s="57"/>
      <c r="E19" s="57"/>
      <c r="F19" s="57"/>
      <c r="G19" s="58"/>
      <c r="H19" s="90">
        <f aca="true" t="shared" si="1" ref="H19:K20">+H13+H16</f>
        <v>0</v>
      </c>
      <c r="I19" s="90">
        <f t="shared" si="1"/>
        <v>0</v>
      </c>
      <c r="J19" s="90">
        <f t="shared" si="1"/>
        <v>0</v>
      </c>
      <c r="K19" s="85">
        <f t="shared" si="1"/>
        <v>0</v>
      </c>
      <c r="L19" s="90">
        <f t="shared" si="0"/>
        <v>0</v>
      </c>
    </row>
    <row r="20" spans="1:12" ht="12.75">
      <c r="A20" s="49"/>
      <c r="B20" s="82">
        <v>8</v>
      </c>
      <c r="C20" s="77" t="s">
        <v>122</v>
      </c>
      <c r="D20" s="57"/>
      <c r="E20" s="57"/>
      <c r="F20" s="57"/>
      <c r="G20" s="58"/>
      <c r="H20" s="91">
        <f t="shared" si="1"/>
        <v>3795761</v>
      </c>
      <c r="I20" s="91">
        <f t="shared" si="1"/>
        <v>4261832</v>
      </c>
      <c r="J20" s="91">
        <f t="shared" si="1"/>
        <v>3795761</v>
      </c>
      <c r="K20" s="86">
        <f t="shared" si="1"/>
        <v>4267332</v>
      </c>
      <c r="L20" s="90">
        <f t="shared" si="0"/>
        <v>16120686</v>
      </c>
    </row>
    <row r="21" spans="1:12" ht="18" customHeight="1">
      <c r="A21" s="49" t="s">
        <v>67</v>
      </c>
      <c r="B21" s="82">
        <v>9</v>
      </c>
      <c r="C21" s="42" t="s">
        <v>68</v>
      </c>
      <c r="D21" s="57"/>
      <c r="E21" s="57"/>
      <c r="F21" s="57"/>
      <c r="G21" s="58"/>
      <c r="H21" s="90">
        <v>0</v>
      </c>
      <c r="I21" s="90">
        <v>0</v>
      </c>
      <c r="J21" s="90">
        <v>0</v>
      </c>
      <c r="K21" s="85">
        <v>0</v>
      </c>
      <c r="L21" s="93">
        <f t="shared" si="0"/>
        <v>0</v>
      </c>
    </row>
    <row r="22" spans="1:12" ht="12.75">
      <c r="A22" s="49" t="s">
        <v>69</v>
      </c>
      <c r="B22" s="82">
        <v>10</v>
      </c>
      <c r="C22" s="42" t="s">
        <v>70</v>
      </c>
      <c r="D22" s="57"/>
      <c r="E22" s="57"/>
      <c r="F22" s="57"/>
      <c r="G22" s="58"/>
      <c r="H22" s="90">
        <v>0</v>
      </c>
      <c r="I22" s="90">
        <v>0</v>
      </c>
      <c r="J22" s="90">
        <v>0</v>
      </c>
      <c r="K22" s="85">
        <v>0</v>
      </c>
      <c r="L22" s="90">
        <f t="shared" si="0"/>
        <v>0</v>
      </c>
    </row>
    <row r="23" spans="1:12" ht="19.5" customHeight="1">
      <c r="A23" s="49" t="s">
        <v>71</v>
      </c>
      <c r="B23" s="82">
        <v>11</v>
      </c>
      <c r="C23" s="42" t="s">
        <v>72</v>
      </c>
      <c r="D23" s="57"/>
      <c r="E23" s="57"/>
      <c r="F23" s="57"/>
      <c r="G23" s="58"/>
      <c r="H23" s="91">
        <f>+H18+H21-H22</f>
        <v>-3795761</v>
      </c>
      <c r="I23" s="91">
        <f>+I18+I21-I22</f>
        <v>-4261832</v>
      </c>
      <c r="J23" s="91">
        <f>+J18+J21-J22</f>
        <v>-3795761</v>
      </c>
      <c r="K23" s="91">
        <f>+K18+K21-K22</f>
        <v>-4267332</v>
      </c>
      <c r="L23" s="91">
        <f t="shared" si="0"/>
        <v>-16120686</v>
      </c>
    </row>
    <row r="24" spans="1:12" ht="18.75" customHeight="1">
      <c r="A24" s="49" t="s">
        <v>73</v>
      </c>
      <c r="B24" s="82">
        <v>12</v>
      </c>
      <c r="C24" s="42" t="s">
        <v>74</v>
      </c>
      <c r="D24" s="57"/>
      <c r="E24" s="57"/>
      <c r="F24" s="57"/>
      <c r="G24" s="58"/>
      <c r="H24" s="90"/>
      <c r="I24" s="90"/>
      <c r="J24" s="90"/>
      <c r="K24" s="85"/>
      <c r="L24" s="90">
        <f t="shared" si="0"/>
        <v>0</v>
      </c>
    </row>
    <row r="25" spans="1:12" ht="12.75">
      <c r="A25" s="49" t="s">
        <v>75</v>
      </c>
      <c r="B25" s="82">
        <v>13</v>
      </c>
      <c r="C25" s="42" t="s">
        <v>76</v>
      </c>
      <c r="D25" s="57"/>
      <c r="E25" s="57"/>
      <c r="F25" s="57"/>
      <c r="G25" s="58"/>
      <c r="H25" s="90">
        <v>0</v>
      </c>
      <c r="I25" s="90">
        <v>0</v>
      </c>
      <c r="J25" s="90">
        <v>0</v>
      </c>
      <c r="K25" s="85">
        <v>0</v>
      </c>
      <c r="L25" s="90">
        <f t="shared" si="0"/>
        <v>0</v>
      </c>
    </row>
    <row r="26" spans="1:12" ht="18.75" customHeight="1">
      <c r="A26" s="49" t="s">
        <v>78</v>
      </c>
      <c r="B26" s="82">
        <v>14</v>
      </c>
      <c r="C26" s="42" t="s">
        <v>79</v>
      </c>
      <c r="D26" s="57"/>
      <c r="E26" s="57"/>
      <c r="F26" s="57"/>
      <c r="G26" s="58"/>
      <c r="H26" s="90">
        <f>+H24-H25</f>
        <v>0</v>
      </c>
      <c r="I26" s="90">
        <f>+I24-I25</f>
        <v>0</v>
      </c>
      <c r="J26" s="90">
        <f>+J24-J25</f>
        <v>0</v>
      </c>
      <c r="K26" s="85">
        <f>+K24-K25</f>
        <v>0</v>
      </c>
      <c r="L26" s="90">
        <f t="shared" si="0"/>
        <v>0</v>
      </c>
    </row>
    <row r="27" spans="1:12" s="64" customFormat="1" ht="24.75" customHeight="1">
      <c r="A27" s="61" t="s">
        <v>80</v>
      </c>
      <c r="B27" s="83">
        <v>15</v>
      </c>
      <c r="C27" s="87" t="s">
        <v>81</v>
      </c>
      <c r="D27" s="62"/>
      <c r="E27" s="62"/>
      <c r="F27" s="62"/>
      <c r="G27" s="63"/>
      <c r="H27" s="98">
        <f>+H23+H26</f>
        <v>-3795761</v>
      </c>
      <c r="I27" s="98">
        <f>+I23+I26</f>
        <v>-4261832</v>
      </c>
      <c r="J27" s="98">
        <f>+J23+J26</f>
        <v>-3795761</v>
      </c>
      <c r="K27" s="98">
        <f>+K23+K26</f>
        <v>-4267332</v>
      </c>
      <c r="L27" s="98">
        <f>+L23+L26</f>
        <v>-16120686</v>
      </c>
    </row>
    <row r="28" spans="8:10" ht="12.75">
      <c r="H28" s="96">
        <f>507300.35+110716.88</f>
        <v>618017.23</v>
      </c>
      <c r="I28" s="96">
        <f>1051409.42+238840.92-618017.23</f>
        <v>672233.1099999999</v>
      </c>
      <c r="J28" s="96">
        <f>1511041.82+417731.58-I28-H28</f>
        <v>638523.0600000003</v>
      </c>
    </row>
    <row r="30" spans="1:11" s="67" customFormat="1" ht="21" customHeight="1">
      <c r="A30" s="65"/>
      <c r="B30" s="65"/>
      <c r="C30" s="66"/>
      <c r="D30" s="218"/>
      <c r="E30" s="218"/>
      <c r="F30" s="218"/>
      <c r="G30" s="218"/>
      <c r="H30" s="217"/>
      <c r="I30" s="217"/>
      <c r="J30" s="218"/>
      <c r="K30" s="217"/>
    </row>
    <row r="31" spans="1:11" s="67" customFormat="1" ht="9" customHeight="1">
      <c r="A31" s="65"/>
      <c r="B31" s="65"/>
      <c r="C31" s="68"/>
      <c r="D31" s="216"/>
      <c r="E31" s="216"/>
      <c r="F31" s="216"/>
      <c r="G31" s="216"/>
      <c r="H31" s="217"/>
      <c r="I31" s="217"/>
      <c r="J31" s="216"/>
      <c r="K31" s="217"/>
    </row>
    <row r="32" spans="1:11" s="67" customFormat="1" ht="9.75" customHeight="1">
      <c r="A32" s="65"/>
      <c r="B32" s="65"/>
      <c r="C32" s="68"/>
      <c r="D32" s="216"/>
      <c r="E32" s="216"/>
      <c r="F32" s="216"/>
      <c r="G32" s="216"/>
      <c r="H32" s="217"/>
      <c r="I32" s="217"/>
      <c r="J32" s="216"/>
      <c r="K32" s="217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2006</v>
      </c>
      <c r="B2" s="39">
        <f>+'Anexo 4 '!$F$6+'Anexo 4 '!$D$6+'Anexo 4 '!$E$6+'Anexo 4 '!$G$6</f>
        <v>4</v>
      </c>
      <c r="C2" s="78" t="str">
        <f>+'Anexo 4 '!$K$5</f>
        <v>010102</v>
      </c>
      <c r="D2" s="39">
        <f>+'Anexo 4 '!B13</f>
        <v>1</v>
      </c>
      <c r="E2" s="100">
        <f>+'Anexo 4 '!H13</f>
        <v>0</v>
      </c>
      <c r="F2" s="100">
        <f>+'Anexo 4 '!I13</f>
        <v>0</v>
      </c>
      <c r="G2" s="100">
        <f>+'Anexo 4 '!J13</f>
        <v>0</v>
      </c>
    </row>
    <row r="3" spans="1:7" ht="12.75">
      <c r="A3" s="39">
        <f>+'Anexo 4 '!$B$6</f>
        <v>2006</v>
      </c>
      <c r="B3" s="39">
        <f>+'Anexo 4 '!$F$6+'Anexo 4 '!$D$6+'Anexo 4 '!$E$6+'Anexo 4 '!$G$6</f>
        <v>4</v>
      </c>
      <c r="C3" s="78" t="str">
        <f>+'Anexo 4 '!$K$5</f>
        <v>010102</v>
      </c>
      <c r="D3" s="39">
        <f>+'Anexo 4 '!B14</f>
        <v>2</v>
      </c>
      <c r="E3" s="100">
        <f>+'Anexo 4 '!H14</f>
        <v>5062630.66</v>
      </c>
      <c r="F3" s="100">
        <f>+'Anexo 4 '!I14</f>
        <v>4207689</v>
      </c>
      <c r="G3" s="100">
        <f>+'Anexo 4 '!J14</f>
        <v>854941.6600000001</v>
      </c>
    </row>
    <row r="4" spans="1:7" ht="12.75">
      <c r="A4" s="39">
        <f>+'Anexo 4 '!$B$6</f>
        <v>2006</v>
      </c>
      <c r="B4" s="39">
        <f>+'Anexo 4 '!$F$6+'Anexo 4 '!$D$6+'Anexo 4 '!$E$6+'Anexo 4 '!$G$6</f>
        <v>4</v>
      </c>
      <c r="C4" s="78" t="str">
        <f>+'Anexo 4 '!$K$5</f>
        <v>010102</v>
      </c>
      <c r="D4" s="39">
        <f>+'Anexo 4 '!B15</f>
        <v>3</v>
      </c>
      <c r="E4" s="100">
        <f>+'Anexo 4 '!H15</f>
        <v>-5062630.66</v>
      </c>
      <c r="F4" s="100">
        <f>+'Anexo 4 '!I15</f>
        <v>-4207689</v>
      </c>
      <c r="G4" s="100">
        <f>+'Anexo 4 '!J15</f>
        <v>-854941.6600000001</v>
      </c>
    </row>
    <row r="5" spans="1:7" ht="12.75">
      <c r="A5" s="39">
        <f>+'Anexo 4 '!$B$6</f>
        <v>2006</v>
      </c>
      <c r="B5" s="39">
        <f>+'Anexo 4 '!$F$6+'Anexo 4 '!$D$6+'Anexo 4 '!$E$6+'Anexo 4 '!$G$6</f>
        <v>4</v>
      </c>
      <c r="C5" s="78" t="str">
        <f>+'Anexo 4 '!$K$5</f>
        <v>010102</v>
      </c>
      <c r="D5" s="39">
        <f>+'Anexo 4 '!B16</f>
        <v>4</v>
      </c>
      <c r="E5" s="100">
        <f>+'Anexo 4 '!H16</f>
        <v>0</v>
      </c>
      <c r="F5" s="100">
        <f>+'Anexo 4 '!I16</f>
        <v>0</v>
      </c>
      <c r="G5" s="100">
        <f>+'Anexo 4 '!J16</f>
        <v>0</v>
      </c>
    </row>
    <row r="6" spans="1:7" ht="12.75">
      <c r="A6" s="39">
        <f>+'Anexo 4 '!$B$6</f>
        <v>2006</v>
      </c>
      <c r="B6" s="39">
        <f>+'Anexo 4 '!$F$6+'Anexo 4 '!$D$6+'Anexo 4 '!$E$6+'Anexo 4 '!$G$6</f>
        <v>4</v>
      </c>
      <c r="C6" s="78" t="str">
        <f>+'Anexo 4 '!$K$5</f>
        <v>010102</v>
      </c>
      <c r="D6" s="39">
        <f>+'Anexo 4 '!B17</f>
        <v>5</v>
      </c>
      <c r="E6" s="100">
        <f>+'Anexo 4 '!H17</f>
        <v>127037.65</v>
      </c>
      <c r="F6" s="100">
        <f>+'Anexo 4 '!I17</f>
        <v>59643</v>
      </c>
      <c r="G6" s="100">
        <f>+'Anexo 4 '!J17</f>
        <v>67394.65</v>
      </c>
    </row>
    <row r="7" spans="1:7" ht="12.75">
      <c r="A7" s="39">
        <f>+'Anexo 4 '!$B$6</f>
        <v>2006</v>
      </c>
      <c r="B7" s="39">
        <f>+'Anexo 4 '!$F$6+'Anexo 4 '!$D$6+'Anexo 4 '!$E$6+'Anexo 4 '!$G$6</f>
        <v>4</v>
      </c>
      <c r="C7" s="78" t="str">
        <f>+'Anexo 4 '!$K$5</f>
        <v>010102</v>
      </c>
      <c r="D7" s="39">
        <f>+'Anexo 4 '!B18</f>
        <v>6</v>
      </c>
      <c r="E7" s="100">
        <f>+'Anexo 4 '!H18</f>
        <v>-5189668.3100000005</v>
      </c>
      <c r="F7" s="100">
        <f>+'Anexo 4 '!I18</f>
        <v>-4267332</v>
      </c>
      <c r="G7" s="100">
        <f>+'Anexo 4 '!J18</f>
        <v>-922336.3100000002</v>
      </c>
    </row>
    <row r="8" spans="1:7" ht="12.75">
      <c r="A8" s="39">
        <f>+'Anexo 4 '!$B$6</f>
        <v>2006</v>
      </c>
      <c r="B8" s="39">
        <f>+'Anexo 4 '!$F$6+'Anexo 4 '!$D$6+'Anexo 4 '!$E$6+'Anexo 4 '!$G$6</f>
        <v>4</v>
      </c>
      <c r="C8" s="78" t="str">
        <f>+'Anexo 4 '!$K$5</f>
        <v>010102</v>
      </c>
      <c r="D8" s="39">
        <f>+'Anexo 4 '!B19</f>
        <v>7</v>
      </c>
      <c r="E8" s="100">
        <f>+'Anexo 4 '!H19</f>
        <v>0</v>
      </c>
      <c r="F8" s="100">
        <f>+'Anexo 4 '!I19</f>
        <v>0</v>
      </c>
      <c r="G8" s="100">
        <f>+'Anexo 4 '!J19</f>
        <v>0</v>
      </c>
    </row>
    <row r="9" spans="1:7" ht="12.75">
      <c r="A9" s="39">
        <f>+'Anexo 4 '!$B$6</f>
        <v>2006</v>
      </c>
      <c r="B9" s="39">
        <f>+'Anexo 4 '!$F$6+'Anexo 4 '!$D$6+'Anexo 4 '!$E$6+'Anexo 4 '!$G$6</f>
        <v>4</v>
      </c>
      <c r="C9" s="78" t="str">
        <f>+'Anexo 4 '!$K$5</f>
        <v>010102</v>
      </c>
      <c r="D9" s="39">
        <f>+'Anexo 4 '!B20</f>
        <v>8</v>
      </c>
      <c r="E9" s="100">
        <f>+'Anexo 4 '!H20</f>
        <v>5189668.3100000005</v>
      </c>
      <c r="F9" s="100">
        <f>+'Anexo 4 '!I20</f>
        <v>4267332</v>
      </c>
      <c r="G9" s="100">
        <f>+'Anexo 4 '!J20</f>
        <v>922336.3100000002</v>
      </c>
    </row>
    <row r="10" spans="1:7" ht="12.75">
      <c r="A10" s="39">
        <f>+'Anexo 4 '!$B$6</f>
        <v>2006</v>
      </c>
      <c r="B10" s="39">
        <f>+'Anexo 4 '!$F$6+'Anexo 4 '!$D$6+'Anexo 4 '!$E$6+'Anexo 4 '!$G$6</f>
        <v>4</v>
      </c>
      <c r="C10" s="78" t="str">
        <f>+'Anexo 4 '!$K$5</f>
        <v>010102</v>
      </c>
      <c r="D10" s="39">
        <f>+'Anexo 4 '!B21</f>
        <v>9</v>
      </c>
      <c r="E10" s="100">
        <f>+'Anexo 4 '!H21</f>
        <v>0</v>
      </c>
      <c r="F10" s="100">
        <f>+'Anexo 4 '!I21</f>
        <v>0</v>
      </c>
      <c r="G10" s="100">
        <f>+'Anexo 4 '!J21</f>
        <v>0</v>
      </c>
    </row>
    <row r="11" spans="1:7" ht="12.75">
      <c r="A11" s="39">
        <f>+'Anexo 4 '!$B$6</f>
        <v>2006</v>
      </c>
      <c r="B11" s="39">
        <f>+'Anexo 4 '!$F$6+'Anexo 4 '!$D$6+'Anexo 4 '!$E$6+'Anexo 4 '!$G$6</f>
        <v>4</v>
      </c>
      <c r="C11" s="78" t="str">
        <f>+'Anexo 4 '!$K$5</f>
        <v>010102</v>
      </c>
      <c r="D11" s="39">
        <f>+'Anexo 4 '!B22</f>
        <v>10</v>
      </c>
      <c r="E11" s="100">
        <f>+'Anexo 4 '!H22</f>
        <v>0</v>
      </c>
      <c r="F11" s="100">
        <f>+'Anexo 4 '!I22</f>
        <v>0</v>
      </c>
      <c r="G11" s="100">
        <f>+'Anexo 4 '!J22</f>
        <v>0</v>
      </c>
    </row>
    <row r="12" spans="1:7" ht="12.75">
      <c r="A12" s="39">
        <f>+'Anexo 4 '!$B$6</f>
        <v>2006</v>
      </c>
      <c r="B12" s="39">
        <f>+'Anexo 4 '!$F$6+'Anexo 4 '!$D$6+'Anexo 4 '!$E$6+'Anexo 4 '!$G$6</f>
        <v>4</v>
      </c>
      <c r="C12" s="78" t="str">
        <f>+'Anexo 4 '!$K$5</f>
        <v>010102</v>
      </c>
      <c r="D12" s="39">
        <f>+'Anexo 4 '!B23</f>
        <v>11</v>
      </c>
      <c r="E12" s="100">
        <f>+'Anexo 4 '!H23</f>
        <v>-5189668.3100000005</v>
      </c>
      <c r="F12" s="100">
        <f>+'Anexo 4 '!I23</f>
        <v>-4267332</v>
      </c>
      <c r="G12" s="100">
        <f>+'Anexo 4 '!J23</f>
        <v>-922336.3100000002</v>
      </c>
    </row>
    <row r="13" spans="1:7" ht="12.75">
      <c r="A13" s="39">
        <f>+'Anexo 4 '!$B$6</f>
        <v>2006</v>
      </c>
      <c r="B13" s="39">
        <f>+'Anexo 4 '!$F$6+'Anexo 4 '!$D$6+'Anexo 4 '!$E$6+'Anexo 4 '!$G$6</f>
        <v>4</v>
      </c>
      <c r="C13" s="78" t="str">
        <f>+'Anexo 4 '!$K$5</f>
        <v>010102</v>
      </c>
      <c r="D13" s="39">
        <f>+'Anexo 4 '!B24</f>
        <v>12</v>
      </c>
      <c r="E13" s="100">
        <f>+'Anexo 4 '!H24</f>
        <v>0</v>
      </c>
      <c r="F13" s="100">
        <f>+'Anexo 4 '!I24</f>
        <v>0</v>
      </c>
      <c r="G13" s="100">
        <f>+'Anexo 4 '!J24</f>
        <v>0</v>
      </c>
    </row>
    <row r="14" spans="1:7" ht="12.75">
      <c r="A14" s="39">
        <f>+'Anexo 4 '!$B$6</f>
        <v>2006</v>
      </c>
      <c r="B14" s="39">
        <f>+'Anexo 4 '!$F$6+'Anexo 4 '!$D$6+'Anexo 4 '!$E$6+'Anexo 4 '!$G$6</f>
        <v>4</v>
      </c>
      <c r="C14" s="78" t="str">
        <f>+'Anexo 4 '!$K$5</f>
        <v>010102</v>
      </c>
      <c r="D14" s="39">
        <f>+'Anexo 4 '!B25</f>
        <v>13</v>
      </c>
      <c r="E14" s="100">
        <f>+'Anexo 4 '!H25</f>
        <v>0</v>
      </c>
      <c r="F14" s="100">
        <f>+'Anexo 4 '!I25</f>
        <v>0</v>
      </c>
      <c r="G14" s="100">
        <f>+'Anexo 4 '!J25</f>
        <v>0</v>
      </c>
    </row>
    <row r="15" spans="1:7" ht="12.75">
      <c r="A15" s="39">
        <f>+'Anexo 4 '!$B$6</f>
        <v>2006</v>
      </c>
      <c r="B15" s="39">
        <f>+'Anexo 4 '!$F$6+'Anexo 4 '!$D$6+'Anexo 4 '!$E$6+'Anexo 4 '!$G$6</f>
        <v>4</v>
      </c>
      <c r="C15" s="78" t="str">
        <f>+'Anexo 4 '!$K$5</f>
        <v>010102</v>
      </c>
      <c r="D15" s="39">
        <f>+'Anexo 4 '!B26</f>
        <v>14</v>
      </c>
      <c r="E15" s="100">
        <f>+'Anexo 4 '!H26</f>
        <v>0</v>
      </c>
      <c r="F15" s="100">
        <f>+'Anexo 4 '!I26</f>
        <v>0</v>
      </c>
      <c r="G15" s="100">
        <f>+'Anexo 4 '!J26</f>
        <v>0</v>
      </c>
    </row>
    <row r="16" spans="1:7" ht="12.75">
      <c r="A16" s="39">
        <f>+'Anexo 4 '!$B$6</f>
        <v>2006</v>
      </c>
      <c r="B16" s="39">
        <f>+'Anexo 4 '!$F$6+'Anexo 4 '!$D$6+'Anexo 4 '!$E$6+'Anexo 4 '!$G$6</f>
        <v>4</v>
      </c>
      <c r="C16" s="78" t="str">
        <f>+'Anexo 4 '!$K$5</f>
        <v>010102</v>
      </c>
      <c r="D16" s="39">
        <f>+'Anexo 4 '!B27</f>
        <v>15</v>
      </c>
      <c r="E16" s="100">
        <f>+'Anexo 4 '!H27</f>
        <v>-5189668.3100000005</v>
      </c>
      <c r="F16" s="100">
        <f>+'Anexo 4 '!I27</f>
        <v>-4267332</v>
      </c>
      <c r="G16" s="100">
        <f>+'Anexo 4 '!J27</f>
        <v>-922336.3100000002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9"/>
  <sheetViews>
    <sheetView workbookViewId="0" topLeftCell="A2">
      <selection activeCell="A14" sqref="A14"/>
    </sheetView>
  </sheetViews>
  <sheetFormatPr defaultColWidth="11.00390625" defaultRowHeight="12.75"/>
  <cols>
    <col min="2" max="2" width="7.00390625" style="0" customWidth="1"/>
    <col min="4" max="4" width="5.875" style="0" customWidth="1"/>
    <col min="5" max="5" width="6.25390625" style="0" customWidth="1"/>
    <col min="6" max="6" width="7.25390625" style="0" customWidth="1"/>
    <col min="7" max="7" width="11.00390625" style="0" hidden="1" customWidth="1"/>
    <col min="10" max="10" width="13.375" style="0" customWidth="1"/>
    <col min="11" max="11" width="20.25390625" style="0" customWidth="1"/>
  </cols>
  <sheetData>
    <row r="1" spans="1:11" ht="15">
      <c r="A1" s="212" t="s">
        <v>0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45" t="s">
        <v>169</v>
      </c>
      <c r="B3" s="245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77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2006</v>
      </c>
      <c r="C6" s="30" t="s">
        <v>42</v>
      </c>
      <c r="D6" s="32">
        <v>4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11" ht="13.5" thickBot="1">
      <c r="A8" s="33"/>
      <c r="B8" s="33"/>
      <c r="C8" s="39"/>
      <c r="D8" s="39"/>
      <c r="E8" s="39"/>
      <c r="F8" s="39"/>
      <c r="G8" s="39"/>
      <c r="H8" s="39"/>
      <c r="I8" s="39"/>
      <c r="J8" s="39"/>
      <c r="K8" s="39"/>
    </row>
    <row r="9" spans="1:13" ht="12.75">
      <c r="A9" s="177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65"/>
      <c r="M9" s="169"/>
    </row>
    <row r="10" spans="1:13" ht="13.5" thickBot="1">
      <c r="A10" s="180"/>
      <c r="B10" s="33"/>
      <c r="C10" s="27"/>
      <c r="D10" s="27"/>
      <c r="E10" s="27"/>
      <c r="F10" s="27"/>
      <c r="G10" s="27"/>
      <c r="H10" s="27"/>
      <c r="I10" s="27"/>
      <c r="J10" s="27"/>
      <c r="K10" s="27"/>
      <c r="L10" s="161"/>
      <c r="M10" s="170"/>
    </row>
    <row r="11" spans="1:50" s="165" customFormat="1" ht="12.75">
      <c r="A11" s="167" t="s">
        <v>170</v>
      </c>
      <c r="B11" s="124"/>
      <c r="C11" s="125"/>
      <c r="D11" s="124"/>
      <c r="E11" s="124"/>
      <c r="F11" s="124"/>
      <c r="G11" s="124"/>
      <c r="H11" s="124"/>
      <c r="I11" s="124"/>
      <c r="J11" s="125"/>
      <c r="K11" s="125"/>
      <c r="L11" s="161"/>
      <c r="M11" s="17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</row>
    <row r="12" spans="1:13" s="161" customFormat="1" ht="12.75">
      <c r="A12" s="167"/>
      <c r="B12" s="124"/>
      <c r="C12" s="125"/>
      <c r="D12" s="124"/>
      <c r="E12" s="124"/>
      <c r="F12" s="124"/>
      <c r="G12" s="124"/>
      <c r="H12" s="124"/>
      <c r="I12" s="124"/>
      <c r="J12" s="125"/>
      <c r="K12" s="125"/>
      <c r="M12" s="170"/>
    </row>
    <row r="13" spans="1:13" s="161" customFormat="1" ht="12.75">
      <c r="A13" s="167" t="s">
        <v>171</v>
      </c>
      <c r="B13" s="134"/>
      <c r="C13" s="139"/>
      <c r="D13" s="135"/>
      <c r="E13" s="135"/>
      <c r="F13" s="135"/>
      <c r="G13" s="135"/>
      <c r="H13" s="135"/>
      <c r="I13" s="135"/>
      <c r="J13" s="135"/>
      <c r="K13" s="124"/>
      <c r="M13" s="170"/>
    </row>
    <row r="14" spans="1:13" s="161" customFormat="1" ht="12.75">
      <c r="A14" s="167" t="s">
        <v>173</v>
      </c>
      <c r="B14" s="134"/>
      <c r="C14" s="139"/>
      <c r="D14" s="135"/>
      <c r="E14" s="135"/>
      <c r="F14" s="135"/>
      <c r="G14" s="135"/>
      <c r="H14" s="135"/>
      <c r="I14" s="135"/>
      <c r="J14" s="135"/>
      <c r="K14" s="124"/>
      <c r="M14" s="170"/>
    </row>
    <row r="15" spans="1:13" s="161" customFormat="1" ht="12.75">
      <c r="A15" s="167" t="s">
        <v>172</v>
      </c>
      <c r="B15" s="134"/>
      <c r="C15" s="139"/>
      <c r="D15" s="135"/>
      <c r="E15" s="135"/>
      <c r="F15" s="135"/>
      <c r="G15" s="135"/>
      <c r="H15" s="135"/>
      <c r="I15" s="135"/>
      <c r="J15" s="135"/>
      <c r="K15" s="124"/>
      <c r="M15" s="170"/>
    </row>
    <row r="16" spans="1:13" s="161" customFormat="1" ht="13.5" thickBot="1">
      <c r="A16" s="171"/>
      <c r="B16" s="172"/>
      <c r="C16" s="173"/>
      <c r="D16" s="174"/>
      <c r="E16" s="174"/>
      <c r="F16" s="174"/>
      <c r="G16" s="174"/>
      <c r="H16" s="174"/>
      <c r="I16" s="174"/>
      <c r="J16" s="174"/>
      <c r="K16" s="175"/>
      <c r="L16" s="166"/>
      <c r="M16" s="176"/>
    </row>
    <row r="17" spans="1:11" s="161" customFormat="1" ht="12.75">
      <c r="A17" s="168"/>
      <c r="B17" s="134"/>
      <c r="C17" s="139"/>
      <c r="D17" s="135"/>
      <c r="E17" s="135"/>
      <c r="F17" s="135"/>
      <c r="G17" s="135"/>
      <c r="H17" s="135"/>
      <c r="I17" s="135"/>
      <c r="J17" s="135"/>
      <c r="K17" s="124"/>
    </row>
    <row r="18" spans="1:11" s="161" customFormat="1" ht="12.75">
      <c r="A18" s="168"/>
      <c r="B18" s="134"/>
      <c r="C18" s="139"/>
      <c r="D18" s="135"/>
      <c r="E18" s="135"/>
      <c r="F18" s="135"/>
      <c r="G18" s="135"/>
      <c r="H18" s="135"/>
      <c r="I18" s="135"/>
      <c r="J18" s="135"/>
      <c r="K18" s="124"/>
    </row>
    <row r="19" spans="1:11" s="161" customFormat="1" ht="12.75">
      <c r="A19" s="168"/>
      <c r="B19" s="134"/>
      <c r="C19" s="139"/>
      <c r="D19" s="135"/>
      <c r="E19" s="135"/>
      <c r="F19" s="135"/>
      <c r="G19" s="135"/>
      <c r="H19" s="135"/>
      <c r="I19" s="135"/>
      <c r="J19" s="135"/>
      <c r="K19" s="124"/>
    </row>
    <row r="20" spans="1:11" s="161" customFormat="1" ht="12.75">
      <c r="A20" s="168"/>
      <c r="B20" s="134"/>
      <c r="C20" s="139"/>
      <c r="D20" s="135"/>
      <c r="E20" s="135"/>
      <c r="F20" s="135"/>
      <c r="G20" s="135"/>
      <c r="H20" s="135"/>
      <c r="I20" s="135"/>
      <c r="J20" s="135"/>
      <c r="K20" s="124"/>
    </row>
    <row r="21" spans="1:11" s="161" customFormat="1" ht="12.75">
      <c r="A21" s="168"/>
      <c r="B21" s="134"/>
      <c r="C21" s="139"/>
      <c r="D21" s="135"/>
      <c r="E21" s="135"/>
      <c r="F21" s="135"/>
      <c r="G21" s="135"/>
      <c r="H21" s="135"/>
      <c r="I21" s="135"/>
      <c r="J21" s="135"/>
      <c r="K21" s="124"/>
    </row>
    <row r="22" spans="1:11" s="161" customFormat="1" ht="12.75">
      <c r="A22" s="168"/>
      <c r="B22" s="134"/>
      <c r="C22" s="139"/>
      <c r="D22" s="135"/>
      <c r="E22" s="135"/>
      <c r="F22" s="135"/>
      <c r="G22" s="135"/>
      <c r="H22" s="135"/>
      <c r="I22" s="135"/>
      <c r="J22" s="135"/>
      <c r="K22" s="124"/>
    </row>
    <row r="23" spans="1:50" s="166" customFormat="1" ht="13.5" thickBot="1">
      <c r="A23" s="163"/>
      <c r="B23" s="162"/>
      <c r="C23" s="163"/>
      <c r="D23" s="164"/>
      <c r="E23" s="164"/>
      <c r="F23" s="164"/>
      <c r="G23" s="164"/>
      <c r="H23" s="164"/>
      <c r="I23" s="164"/>
      <c r="J23" s="164"/>
      <c r="K23" s="125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</row>
    <row r="24" spans="1:11" ht="12.75">
      <c r="A24" s="159"/>
      <c r="B24" s="38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2.75">
      <c r="A25" s="159"/>
      <c r="B25" s="38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2.75">
      <c r="A26" s="80"/>
      <c r="B26" s="65"/>
      <c r="C26" s="66"/>
      <c r="D26" s="218"/>
      <c r="E26" s="218"/>
      <c r="F26" s="218"/>
      <c r="G26" s="218"/>
      <c r="H26" s="217"/>
      <c r="I26" s="217"/>
      <c r="J26" s="218"/>
      <c r="K26" s="217"/>
    </row>
    <row r="27" spans="1:11" ht="12.75">
      <c r="A27" s="80"/>
      <c r="B27" s="65"/>
      <c r="C27" s="68"/>
      <c r="D27" s="216"/>
      <c r="E27" s="216"/>
      <c r="F27" s="216"/>
      <c r="G27" s="216"/>
      <c r="H27" s="217"/>
      <c r="I27" s="217"/>
      <c r="J27" s="216"/>
      <c r="K27" s="217"/>
    </row>
    <row r="28" spans="1:11" ht="12.75">
      <c r="A28" s="80"/>
      <c r="B28" s="65"/>
      <c r="C28" s="68"/>
      <c r="D28" s="216"/>
      <c r="E28" s="216"/>
      <c r="F28" s="216"/>
      <c r="G28" s="216"/>
      <c r="H28" s="217"/>
      <c r="I28" s="217"/>
      <c r="J28" s="216"/>
      <c r="K28" s="217"/>
    </row>
    <row r="29" spans="1:11" ht="12.75">
      <c r="A29" s="159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2.75">
      <c r="A30" s="159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ht="12.75">
      <c r="A31" s="160"/>
    </row>
    <row r="32" ht="12.75">
      <c r="A32" s="160"/>
    </row>
    <row r="33" ht="12.75">
      <c r="A33" s="160"/>
    </row>
    <row r="34" ht="12.75">
      <c r="A34" s="160"/>
    </row>
    <row r="35" ht="12.75">
      <c r="A35" s="160"/>
    </row>
    <row r="36" ht="12.75">
      <c r="A36" s="160"/>
    </row>
    <row r="37" ht="12.75">
      <c r="A37" s="160"/>
    </row>
    <row r="38" ht="12.75">
      <c r="A38" s="160"/>
    </row>
    <row r="39" ht="12.75">
      <c r="A39" s="160"/>
    </row>
  </sheetData>
  <mergeCells count="8">
    <mergeCell ref="A1:K1"/>
    <mergeCell ref="A3:K3"/>
    <mergeCell ref="D26:I26"/>
    <mergeCell ref="J26:K26"/>
    <mergeCell ref="D27:I27"/>
    <mergeCell ref="J27:K27"/>
    <mergeCell ref="D28:I28"/>
    <mergeCell ref="J28:K28"/>
  </mergeCells>
  <printOptions/>
  <pageMargins left="0.2" right="0.2" top="1.19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4">
      <selection activeCell="H13" sqref="H13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12" t="s">
        <v>0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14" t="s">
        <v>160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77" t="s">
        <v>161</v>
      </c>
      <c r="B5" s="42"/>
      <c r="C5" s="43"/>
      <c r="D5" s="43"/>
      <c r="E5" s="43"/>
      <c r="F5" s="43"/>
      <c r="G5" s="43"/>
      <c r="H5" s="43"/>
      <c r="I5" s="27"/>
      <c r="J5" s="158" t="s">
        <v>40</v>
      </c>
      <c r="K5" s="28" t="s">
        <v>162</v>
      </c>
    </row>
    <row r="6" spans="1:11" ht="12.75">
      <c r="A6" s="77" t="s">
        <v>41</v>
      </c>
      <c r="B6" s="29">
        <v>2006</v>
      </c>
      <c r="C6" s="30" t="s">
        <v>42</v>
      </c>
      <c r="D6" s="31">
        <v>4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205" t="s">
        <v>46</v>
      </c>
      <c r="C8" s="259"/>
      <c r="D8" s="259"/>
      <c r="E8" s="259"/>
      <c r="F8" s="259"/>
      <c r="G8" s="260"/>
      <c r="H8" s="74" t="s">
        <v>134</v>
      </c>
      <c r="I8" s="263" t="s">
        <v>136</v>
      </c>
      <c r="J8" s="264"/>
      <c r="K8" s="69" t="s">
        <v>140</v>
      </c>
    </row>
    <row r="9" spans="1:11" ht="12.75">
      <c r="A9" s="6"/>
      <c r="B9" s="261"/>
      <c r="C9" s="248"/>
      <c r="D9" s="248"/>
      <c r="E9" s="248"/>
      <c r="F9" s="248"/>
      <c r="G9" s="249"/>
      <c r="H9" s="71" t="s">
        <v>135</v>
      </c>
      <c r="I9" s="265" t="s">
        <v>137</v>
      </c>
      <c r="J9" s="266"/>
      <c r="K9" s="70" t="s">
        <v>141</v>
      </c>
    </row>
    <row r="10" spans="1:11" ht="13.5" thickBot="1">
      <c r="A10" s="6"/>
      <c r="B10" s="250"/>
      <c r="C10" s="251"/>
      <c r="D10" s="251"/>
      <c r="E10" s="251"/>
      <c r="F10" s="251"/>
      <c r="G10" s="252"/>
      <c r="H10" s="72" t="s">
        <v>139</v>
      </c>
      <c r="I10" s="257" t="s">
        <v>138</v>
      </c>
      <c r="J10" s="258"/>
      <c r="K10" s="73" t="s">
        <v>139</v>
      </c>
    </row>
    <row r="11" spans="1:11" ht="12.75">
      <c r="A11" s="150">
        <v>1</v>
      </c>
      <c r="B11" s="268" t="s">
        <v>142</v>
      </c>
      <c r="C11" s="259"/>
      <c r="D11" s="259"/>
      <c r="E11" s="259"/>
      <c r="F11" s="259"/>
      <c r="G11" s="260"/>
      <c r="H11" s="151">
        <f>+SUM(H12:H17)</f>
        <v>363739.84</v>
      </c>
      <c r="I11" s="262">
        <f>+SUM(I12:J17)</f>
        <v>-363739.83999999985</v>
      </c>
      <c r="J11" s="262"/>
      <c r="K11" s="152">
        <f>+SUM(K12:K17)</f>
        <v>0</v>
      </c>
    </row>
    <row r="12" spans="1:11" ht="12.75">
      <c r="A12" s="150">
        <v>2</v>
      </c>
      <c r="B12" s="269" t="s">
        <v>143</v>
      </c>
      <c r="C12" s="248"/>
      <c r="D12" s="248"/>
      <c r="E12" s="248"/>
      <c r="F12" s="248"/>
      <c r="G12" s="249"/>
      <c r="H12" s="153">
        <v>363739.84</v>
      </c>
      <c r="I12" s="229">
        <f>+'Anexo 2 Bis'!J13+'Anexo 2 Bis'!K13</f>
        <v>-363739.83999999985</v>
      </c>
      <c r="J12" s="229"/>
      <c r="K12" s="16">
        <f aca="true" t="shared" si="0" ref="K12:K17">+H12+I12</f>
        <v>0</v>
      </c>
    </row>
    <row r="13" spans="1:11" ht="12.75">
      <c r="A13" s="150">
        <v>3</v>
      </c>
      <c r="B13" s="269" t="s">
        <v>144</v>
      </c>
      <c r="C13" s="248"/>
      <c r="D13" s="248"/>
      <c r="E13" s="248"/>
      <c r="F13" s="248"/>
      <c r="G13" s="249"/>
      <c r="H13" s="153">
        <v>0</v>
      </c>
      <c r="I13" s="229">
        <f>+'Anexo 2 Bis'!J14+'Anexo 2 Bis'!K14</f>
        <v>0</v>
      </c>
      <c r="J13" s="229"/>
      <c r="K13" s="16">
        <f t="shared" si="0"/>
        <v>0</v>
      </c>
    </row>
    <row r="14" spans="1:11" ht="12.75">
      <c r="A14" s="150">
        <v>4</v>
      </c>
      <c r="B14" s="269" t="s">
        <v>145</v>
      </c>
      <c r="C14" s="248"/>
      <c r="D14" s="248"/>
      <c r="E14" s="248"/>
      <c r="F14" s="248"/>
      <c r="G14" s="249"/>
      <c r="H14" s="153">
        <v>0</v>
      </c>
      <c r="I14" s="229">
        <f>+'Anexo 2 Bis'!J15+'Anexo 2 Bis'!K15</f>
        <v>0</v>
      </c>
      <c r="J14" s="229"/>
      <c r="K14" s="16">
        <f t="shared" si="0"/>
        <v>0</v>
      </c>
    </row>
    <row r="15" spans="1:11" ht="12.75">
      <c r="A15" s="150">
        <v>5</v>
      </c>
      <c r="B15" s="269" t="s">
        <v>146</v>
      </c>
      <c r="C15" s="248"/>
      <c r="D15" s="248"/>
      <c r="E15" s="248"/>
      <c r="F15" s="248"/>
      <c r="G15" s="249"/>
      <c r="H15" s="153">
        <v>0</v>
      </c>
      <c r="I15" s="229">
        <f>+'Anexo 2 Bis'!J16+'Anexo 2 Bis'!K16</f>
        <v>0</v>
      </c>
      <c r="J15" s="229"/>
      <c r="K15" s="16">
        <f t="shared" si="0"/>
        <v>0</v>
      </c>
    </row>
    <row r="16" spans="1:11" ht="12.75">
      <c r="A16" s="150">
        <v>6</v>
      </c>
      <c r="B16" s="269" t="s">
        <v>147</v>
      </c>
      <c r="C16" s="248"/>
      <c r="D16" s="248"/>
      <c r="E16" s="248"/>
      <c r="F16" s="248"/>
      <c r="G16" s="249"/>
      <c r="H16" s="153">
        <v>0</v>
      </c>
      <c r="I16" s="229">
        <f>+'Anexo 2 Bis'!J17+'Anexo 2 Bis'!K17</f>
        <v>0</v>
      </c>
      <c r="J16" s="229"/>
      <c r="K16" s="16">
        <f t="shared" si="0"/>
        <v>0</v>
      </c>
    </row>
    <row r="17" spans="1:11" ht="12.75">
      <c r="A17" s="150">
        <v>9</v>
      </c>
      <c r="B17" s="269" t="s">
        <v>148</v>
      </c>
      <c r="C17" s="248"/>
      <c r="D17" s="248"/>
      <c r="E17" s="248"/>
      <c r="F17" s="248"/>
      <c r="G17" s="249"/>
      <c r="H17" s="153">
        <v>0</v>
      </c>
      <c r="I17" s="229">
        <f>+'Anexo 2 Bis'!J18+'Anexo 2 Bis'!K18</f>
        <v>0</v>
      </c>
      <c r="J17" s="229"/>
      <c r="K17" s="16">
        <f t="shared" si="0"/>
        <v>0</v>
      </c>
    </row>
    <row r="18" spans="1:11" ht="12.75">
      <c r="A18" s="150">
        <v>10</v>
      </c>
      <c r="B18" s="247" t="s">
        <v>149</v>
      </c>
      <c r="C18" s="248"/>
      <c r="D18" s="248"/>
      <c r="E18" s="248"/>
      <c r="F18" s="248"/>
      <c r="G18" s="249"/>
      <c r="H18" s="154">
        <f>+SUM(H19:H22)</f>
        <v>0</v>
      </c>
      <c r="I18" s="267">
        <f>+SUM(I19:J22)</f>
        <v>0</v>
      </c>
      <c r="J18" s="267"/>
      <c r="K18" s="155">
        <f>+SUM(K19:K22)</f>
        <v>0</v>
      </c>
    </row>
    <row r="19" spans="1:11" ht="12.75">
      <c r="A19" s="150">
        <v>11</v>
      </c>
      <c r="B19" s="261" t="s">
        <v>150</v>
      </c>
      <c r="C19" s="248"/>
      <c r="D19" s="248"/>
      <c r="E19" s="248"/>
      <c r="F19" s="248"/>
      <c r="G19" s="249"/>
      <c r="H19" s="153">
        <v>0</v>
      </c>
      <c r="I19" s="229">
        <f>+'Anexo 2 Bis'!J16+'Anexo 2 Bis'!K16</f>
        <v>0</v>
      </c>
      <c r="J19" s="229"/>
      <c r="K19" s="16">
        <f aca="true" t="shared" si="1" ref="K19:K24">+H19+I19</f>
        <v>0</v>
      </c>
    </row>
    <row r="20" spans="1:11" ht="12.75">
      <c r="A20" s="150">
        <v>12</v>
      </c>
      <c r="B20" s="261" t="s">
        <v>151</v>
      </c>
      <c r="C20" s="248"/>
      <c r="D20" s="248"/>
      <c r="E20" s="248"/>
      <c r="F20" s="248"/>
      <c r="G20" s="249"/>
      <c r="H20" s="153">
        <v>0</v>
      </c>
      <c r="I20" s="229">
        <f>+'Anexo 2 Bis'!J17+'Anexo 2 Bis'!K17</f>
        <v>0</v>
      </c>
      <c r="J20" s="229"/>
      <c r="K20" s="16">
        <f t="shared" si="1"/>
        <v>0</v>
      </c>
    </row>
    <row r="21" spans="1:11" ht="12.75">
      <c r="A21" s="150">
        <v>13</v>
      </c>
      <c r="B21" s="261" t="s">
        <v>152</v>
      </c>
      <c r="C21" s="248"/>
      <c r="D21" s="248"/>
      <c r="E21" s="248"/>
      <c r="F21" s="248"/>
      <c r="G21" s="249"/>
      <c r="H21" s="153">
        <v>0</v>
      </c>
      <c r="I21" s="229">
        <v>0</v>
      </c>
      <c r="J21" s="229"/>
      <c r="K21" s="16">
        <f t="shared" si="1"/>
        <v>0</v>
      </c>
    </row>
    <row r="22" spans="1:11" ht="12.75">
      <c r="A22" s="150">
        <v>16</v>
      </c>
      <c r="B22" s="261" t="s">
        <v>153</v>
      </c>
      <c r="C22" s="248"/>
      <c r="D22" s="248"/>
      <c r="E22" s="248"/>
      <c r="F22" s="248"/>
      <c r="G22" s="249"/>
      <c r="H22" s="153">
        <v>0</v>
      </c>
      <c r="I22" s="229">
        <v>0</v>
      </c>
      <c r="J22" s="229"/>
      <c r="K22" s="16">
        <f t="shared" si="1"/>
        <v>0</v>
      </c>
    </row>
    <row r="23" spans="1:11" ht="12.75">
      <c r="A23" s="150">
        <v>17</v>
      </c>
      <c r="B23" s="247" t="s">
        <v>154</v>
      </c>
      <c r="C23" s="248"/>
      <c r="D23" s="248"/>
      <c r="E23" s="248"/>
      <c r="F23" s="248"/>
      <c r="G23" s="249"/>
      <c r="H23" s="154">
        <v>0</v>
      </c>
      <c r="I23" s="267">
        <v>0</v>
      </c>
      <c r="J23" s="267"/>
      <c r="K23" s="155">
        <f t="shared" si="1"/>
        <v>0</v>
      </c>
    </row>
    <row r="24" spans="1:11" ht="12.75">
      <c r="A24" s="150">
        <v>18</v>
      </c>
      <c r="B24" s="247" t="s">
        <v>155</v>
      </c>
      <c r="C24" s="248"/>
      <c r="D24" s="248"/>
      <c r="E24" s="248"/>
      <c r="F24" s="248"/>
      <c r="G24" s="249"/>
      <c r="H24" s="154">
        <f>+'[1]anexo 2 '!$O$17</f>
        <v>0</v>
      </c>
      <c r="I24" s="267">
        <f>+'Anexo 2 Bis'!K18+'Anexo 2 Bis'!J18</f>
        <v>0</v>
      </c>
      <c r="J24" s="267"/>
      <c r="K24" s="155">
        <f t="shared" si="1"/>
        <v>0</v>
      </c>
    </row>
    <row r="25" spans="1:11" ht="12.75">
      <c r="A25" s="6"/>
      <c r="B25" s="247" t="s">
        <v>156</v>
      </c>
      <c r="C25" s="248"/>
      <c r="D25" s="248"/>
      <c r="E25" s="248"/>
      <c r="F25" s="248"/>
      <c r="G25" s="249"/>
      <c r="H25" s="154">
        <f>+H11+H18+H23+H24</f>
        <v>363739.84</v>
      </c>
      <c r="I25" s="267">
        <f>+I11+I18+I23+I24</f>
        <v>-363739.83999999985</v>
      </c>
      <c r="J25" s="267"/>
      <c r="K25" s="155">
        <f>+K11+K18+K23+K24</f>
        <v>0</v>
      </c>
    </row>
    <row r="26" spans="1:11" ht="13.5" thickBot="1">
      <c r="A26" s="6"/>
      <c r="B26" s="250"/>
      <c r="C26" s="251"/>
      <c r="D26" s="251"/>
      <c r="E26" s="251"/>
      <c r="F26" s="251"/>
      <c r="G26" s="252"/>
      <c r="H26" s="156"/>
      <c r="I26" s="270"/>
      <c r="J26" s="270"/>
      <c r="K26" s="157"/>
    </row>
    <row r="27" spans="3:7" ht="48.75" customHeight="1">
      <c r="C27" s="271"/>
      <c r="D27" s="272"/>
      <c r="E27" s="272"/>
      <c r="F27" s="272"/>
      <c r="G27" s="273"/>
    </row>
    <row r="28" spans="2:11" ht="12.75">
      <c r="B28" s="254"/>
      <c r="C28" s="254"/>
      <c r="D28" s="254"/>
      <c r="E28" s="254"/>
      <c r="F28" s="104"/>
      <c r="G28" s="254"/>
      <c r="H28" s="255"/>
      <c r="I28" s="6"/>
      <c r="J28" s="255"/>
      <c r="K28" s="255"/>
    </row>
    <row r="29" spans="2:11" ht="11.25" customHeight="1">
      <c r="B29" s="256"/>
      <c r="C29" s="256"/>
      <c r="D29" s="256"/>
      <c r="E29" s="256"/>
      <c r="F29" s="102"/>
      <c r="G29" s="256"/>
      <c r="H29" s="253"/>
      <c r="I29" s="103"/>
      <c r="J29" s="253"/>
      <c r="K29" s="253"/>
    </row>
    <row r="30" spans="2:11" ht="9.75" customHeight="1">
      <c r="B30" s="253"/>
      <c r="C30" s="253"/>
      <c r="D30" s="253"/>
      <c r="E30" s="253"/>
      <c r="F30" s="103"/>
      <c r="G30" s="253"/>
      <c r="H30" s="253"/>
      <c r="I30" s="103"/>
      <c r="J30" s="253"/>
      <c r="K30" s="253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15:G15"/>
    <mergeCell ref="B16:G16"/>
    <mergeCell ref="B17:G17"/>
    <mergeCell ref="B20:G20"/>
    <mergeCell ref="B11:G11"/>
    <mergeCell ref="B12:G12"/>
    <mergeCell ref="B13:G13"/>
    <mergeCell ref="B14:G14"/>
    <mergeCell ref="I17:J17"/>
    <mergeCell ref="I18:J18"/>
    <mergeCell ref="I23:J23"/>
    <mergeCell ref="I24:J24"/>
    <mergeCell ref="I19:J19"/>
    <mergeCell ref="I20:J20"/>
    <mergeCell ref="I21:J21"/>
    <mergeCell ref="I22:J22"/>
    <mergeCell ref="A1:K1"/>
    <mergeCell ref="A3:K3"/>
    <mergeCell ref="I8:J8"/>
    <mergeCell ref="I9:J9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B25:G25"/>
    <mergeCell ref="B26:G26"/>
    <mergeCell ref="J29:K29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2006</v>
      </c>
      <c r="B2">
        <f>+'Anexo 6'!$G$6</f>
        <v>0</v>
      </c>
      <c r="C2" s="34" t="str">
        <f>+'Anexo 6'!$K$5</f>
        <v>010102</v>
      </c>
      <c r="D2">
        <f>+'Anexo 6'!A11</f>
        <v>1</v>
      </c>
      <c r="E2" s="36">
        <f>+'Anexo 6'!H11</f>
        <v>363739.84</v>
      </c>
      <c r="F2" s="36">
        <f>+'Anexo 6'!I11</f>
        <v>-363739.83999999985</v>
      </c>
      <c r="G2" s="36">
        <f>+'Anexo 6'!K11</f>
        <v>0</v>
      </c>
    </row>
    <row r="3" spans="1:7" ht="12.75">
      <c r="A3">
        <f>+'Anexo 6'!$B$6</f>
        <v>2006</v>
      </c>
      <c r="B3">
        <f>+'Anexo 6'!$G$6</f>
        <v>0</v>
      </c>
      <c r="C3" s="34" t="str">
        <f>+'Anexo 6'!$K$5</f>
        <v>010102</v>
      </c>
      <c r="D3">
        <f>+'Anexo 6'!A12</f>
        <v>2</v>
      </c>
      <c r="E3" s="36">
        <f>+'Anexo 6'!H12</f>
        <v>363739.84</v>
      </c>
      <c r="F3" s="36">
        <f>+'Anexo 6'!I12</f>
        <v>-363739.83999999985</v>
      </c>
      <c r="G3" s="36">
        <f>+'Anexo 6'!K12</f>
        <v>0</v>
      </c>
    </row>
    <row r="4" spans="1:7" ht="12.75">
      <c r="A4">
        <f>+'Anexo 6'!$B$6</f>
        <v>2006</v>
      </c>
      <c r="B4">
        <f>+'Anexo 6'!$G$6</f>
        <v>0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0</v>
      </c>
      <c r="G4" s="36">
        <f>+'Anexo 6'!K13</f>
        <v>0</v>
      </c>
    </row>
    <row r="5" spans="1:7" ht="12.75">
      <c r="A5">
        <f>+'Anexo 6'!$B$6</f>
        <v>2006</v>
      </c>
      <c r="B5">
        <f>+'Anexo 6'!$G$6</f>
        <v>0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0</v>
      </c>
      <c r="G5" s="36">
        <f>+'Anexo 6'!K14</f>
        <v>0</v>
      </c>
    </row>
    <row r="6" spans="1:7" ht="12.75">
      <c r="A6">
        <f>+'Anexo 6'!$B$6</f>
        <v>2006</v>
      </c>
      <c r="B6">
        <f>+'Anexo 6'!$G$6</f>
        <v>0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2006</v>
      </c>
      <c r="B7">
        <f>+'Anexo 6'!$G$6</f>
        <v>0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2006</v>
      </c>
      <c r="B8">
        <f>+'Anexo 6'!$G$6</f>
        <v>0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2006</v>
      </c>
      <c r="B9">
        <f>+'Anexo 6'!$G$6</f>
        <v>0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2006</v>
      </c>
      <c r="B10">
        <f>+'Anexo 6'!$G$6</f>
        <v>0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2006</v>
      </c>
      <c r="B11">
        <f>+'Anexo 6'!$G$6</f>
        <v>0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2006</v>
      </c>
      <c r="B12">
        <f>+'Anexo 6'!$G$6</f>
        <v>0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2006</v>
      </c>
      <c r="B13">
        <f>+'Anexo 6'!$G$6</f>
        <v>0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2006</v>
      </c>
      <c r="B14">
        <f>+'Anexo 6'!$G$6</f>
        <v>0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2006</v>
      </c>
      <c r="B15">
        <f>+'Anexo 6'!$G$6</f>
        <v>0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2006</v>
      </c>
      <c r="B16">
        <f>+'Anexo 6'!$G$6</f>
        <v>0</v>
      </c>
      <c r="C16" s="34" t="str">
        <f>+'Anexo 6'!$K$5</f>
        <v>010102</v>
      </c>
      <c r="D16">
        <f>+'Anexo 6'!A25</f>
        <v>0</v>
      </c>
      <c r="E16" s="36">
        <f>+'Anexo 6'!H25</f>
        <v>363739.84</v>
      </c>
      <c r="F16" s="36">
        <f>+'Anexo 6'!I25</f>
        <v>-363739.83999999985</v>
      </c>
      <c r="G16" s="36">
        <f>+'Anexo 6'!K25</f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2006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2006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3736118</v>
      </c>
      <c r="E3" s="36">
        <f>+'Anexo I Programacion Financiera'!I14</f>
        <v>4202189</v>
      </c>
      <c r="F3" s="36">
        <f>+'Anexo I Programacion Financiera'!J14</f>
        <v>3736118</v>
      </c>
      <c r="G3" s="36">
        <f>+'Anexo I Programacion Financiera'!K14</f>
        <v>4207689</v>
      </c>
      <c r="H3" s="36">
        <f>+'Anexo I Programacion Financiera'!L14</f>
        <v>15882114</v>
      </c>
    </row>
    <row r="4" spans="1:8" ht="12.75">
      <c r="A4">
        <f>+'Anexo I Programacion Financiera'!$B$6</f>
        <v>2006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-3736118</v>
      </c>
      <c r="E4" s="36">
        <f>+'Anexo I Programacion Financiera'!I15</f>
        <v>-4202189</v>
      </c>
      <c r="F4" s="36">
        <f>+'Anexo I Programacion Financiera'!J15</f>
        <v>-3736118</v>
      </c>
      <c r="G4" s="36">
        <f>+'Anexo I Programacion Financiera'!K15</f>
        <v>-4207689</v>
      </c>
      <c r="H4" s="36">
        <f>+'Anexo I Programacion Financiera'!L15</f>
        <v>-15882114</v>
      </c>
    </row>
    <row r="5" spans="1:8" ht="12.75">
      <c r="A5">
        <f>+'Anexo I Programacion Financiera'!$B$6</f>
        <v>2006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2006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59643</v>
      </c>
      <c r="E6" s="36">
        <f>+'Anexo I Programacion Financiera'!I17</f>
        <v>59643</v>
      </c>
      <c r="F6" s="36">
        <f>+'Anexo I Programacion Financiera'!J17</f>
        <v>59643</v>
      </c>
      <c r="G6" s="36">
        <f>+'Anexo I Programacion Financiera'!K17</f>
        <v>59643</v>
      </c>
      <c r="H6" s="36">
        <f>+'Anexo I Programacion Financiera'!L17</f>
        <v>238572</v>
      </c>
    </row>
    <row r="7" spans="1:8" ht="12.75">
      <c r="A7">
        <f>+'Anexo I Programacion Financiera'!$B$6</f>
        <v>2006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-3795761</v>
      </c>
      <c r="E7" s="36">
        <f>+'Anexo I Programacion Financiera'!I18</f>
        <v>-4261832</v>
      </c>
      <c r="F7" s="36">
        <f>+'Anexo I Programacion Financiera'!J18</f>
        <v>-3795761</v>
      </c>
      <c r="G7" s="36">
        <f>+'Anexo I Programacion Financiera'!K18</f>
        <v>-4267332</v>
      </c>
      <c r="H7" s="36">
        <f>+'Anexo I Programacion Financiera'!L18</f>
        <v>-16120686</v>
      </c>
    </row>
    <row r="8" spans="1:8" ht="12.75">
      <c r="A8">
        <f>+'Anexo I Programacion Financiera'!$B$6</f>
        <v>2006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2006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3795761</v>
      </c>
      <c r="E9" s="36">
        <f>+'Anexo I Programacion Financiera'!I20</f>
        <v>4261832</v>
      </c>
      <c r="F9" s="36">
        <f>+'Anexo I Programacion Financiera'!J20</f>
        <v>3795761</v>
      </c>
      <c r="G9" s="36">
        <f>+'Anexo I Programacion Financiera'!K20</f>
        <v>4267332</v>
      </c>
      <c r="H9" s="36">
        <f>+'Anexo I Programacion Financiera'!L20</f>
        <v>16120686</v>
      </c>
    </row>
    <row r="10" spans="1:8" ht="12.75">
      <c r="A10">
        <f>+'Anexo I Programacion Financiera'!$B$6</f>
        <v>2006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2006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2006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-3795761</v>
      </c>
      <c r="E12" s="36">
        <f>+'Anexo I Programacion Financiera'!I23</f>
        <v>-4261832</v>
      </c>
      <c r="F12" s="36">
        <f>+'Anexo I Programacion Financiera'!J23</f>
        <v>-3795761</v>
      </c>
      <c r="G12" s="36">
        <f>+'Anexo I Programacion Financiera'!K23</f>
        <v>-4267332</v>
      </c>
      <c r="H12" s="36">
        <f>+'Anexo I Programacion Financiera'!L23</f>
        <v>-16120686</v>
      </c>
    </row>
    <row r="13" spans="1:8" ht="12.75">
      <c r="A13">
        <f>+'Anexo I Programacion Financiera'!$B$6</f>
        <v>2006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2006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2006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2006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-3795761</v>
      </c>
      <c r="E16" s="36">
        <f>+'Anexo I Programacion Financiera'!I27</f>
        <v>-4261832</v>
      </c>
      <c r="F16" s="36">
        <f>+'Anexo I Programacion Financiera'!J27</f>
        <v>-3795761</v>
      </c>
      <c r="G16" s="36">
        <f>+'Anexo I Programacion Financiera'!K27</f>
        <v>-4267332</v>
      </c>
      <c r="H16" s="36">
        <f>+'Anexo I Programacion Financiera'!L27</f>
        <v>-16120686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A1">
      <selection activeCell="A15" sqref="A15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76" t="s">
        <v>162</v>
      </c>
    </row>
    <row r="7" spans="1:8" ht="12.75">
      <c r="A7" t="s">
        <v>3</v>
      </c>
      <c r="B7" s="3">
        <v>2006</v>
      </c>
      <c r="D7" t="s">
        <v>4</v>
      </c>
      <c r="E7" s="79">
        <v>4</v>
      </c>
      <c r="F7" s="79"/>
      <c r="G7" s="79"/>
      <c r="H7" s="79"/>
    </row>
    <row r="8" ht="13.5" thickBot="1"/>
    <row r="9" spans="1:15" s="6" customFormat="1" ht="10.5">
      <c r="A9" s="222" t="s">
        <v>5</v>
      </c>
      <c r="B9" s="225" t="s">
        <v>6</v>
      </c>
      <c r="C9" s="235" t="s">
        <v>7</v>
      </c>
      <c r="D9" s="235"/>
      <c r="E9" s="235" t="s">
        <v>8</v>
      </c>
      <c r="F9" s="235"/>
      <c r="G9" s="235"/>
      <c r="H9" s="235"/>
      <c r="I9" s="4" t="s">
        <v>9</v>
      </c>
      <c r="J9" s="225" t="s">
        <v>10</v>
      </c>
      <c r="K9" s="4" t="s">
        <v>11</v>
      </c>
      <c r="L9" s="225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23"/>
      <c r="B10" s="226"/>
      <c r="C10" s="211" t="s">
        <v>16</v>
      </c>
      <c r="D10" s="211"/>
      <c r="E10" s="211" t="s">
        <v>17</v>
      </c>
      <c r="F10" s="211"/>
      <c r="G10" s="211"/>
      <c r="H10" s="211"/>
      <c r="I10" s="7" t="s">
        <v>18</v>
      </c>
      <c r="J10" s="226"/>
      <c r="K10" s="7" t="s">
        <v>19</v>
      </c>
      <c r="L10" s="226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24"/>
      <c r="B11" s="227"/>
      <c r="C11" s="9" t="s">
        <v>23</v>
      </c>
      <c r="D11" s="9" t="s">
        <v>24</v>
      </c>
      <c r="E11" s="233" t="s">
        <v>25</v>
      </c>
      <c r="F11" s="233"/>
      <c r="G11" s="233"/>
      <c r="H11" s="233"/>
      <c r="I11" s="10"/>
      <c r="J11" s="227"/>
      <c r="K11" s="10"/>
      <c r="L11" s="227"/>
      <c r="M11" s="10"/>
      <c r="N11" s="10"/>
      <c r="O11" s="11"/>
    </row>
    <row r="12" spans="1:15" s="6" customFormat="1" ht="12.75" customHeight="1">
      <c r="A12" s="94" t="s">
        <v>124</v>
      </c>
      <c r="B12" s="12">
        <v>12117858</v>
      </c>
      <c r="C12" s="13">
        <v>1600786.83</v>
      </c>
      <c r="D12" s="13">
        <v>127965.34</v>
      </c>
      <c r="E12" s="234">
        <f aca="true" t="shared" si="0" ref="E12:E17">+B12+C12-D12</f>
        <v>13590679.49</v>
      </c>
      <c r="F12" s="234"/>
      <c r="G12" s="234"/>
      <c r="H12" s="234"/>
      <c r="I12" s="12">
        <v>13205853.97</v>
      </c>
      <c r="J12" s="12">
        <v>13205853.97</v>
      </c>
      <c r="K12" s="12">
        <v>13205853.97</v>
      </c>
      <c r="L12" s="12">
        <v>13205853.97</v>
      </c>
      <c r="M12" s="12">
        <f aca="true" t="shared" si="1" ref="M12:M17">+J12-K12</f>
        <v>0</v>
      </c>
      <c r="N12" s="12">
        <f aca="true" t="shared" si="2" ref="N12:N17">+E12-I12</f>
        <v>384825.51999999955</v>
      </c>
      <c r="O12" s="14">
        <f aca="true" t="shared" si="3" ref="O12:O17">+K12-L12</f>
        <v>0</v>
      </c>
    </row>
    <row r="13" spans="1:15" s="6" customFormat="1" ht="10.5">
      <c r="A13" s="95" t="s">
        <v>123</v>
      </c>
      <c r="B13" s="13">
        <v>508613</v>
      </c>
      <c r="C13" s="13">
        <v>0</v>
      </c>
      <c r="D13" s="13">
        <v>10000</v>
      </c>
      <c r="E13" s="229">
        <f t="shared" si="0"/>
        <v>498613</v>
      </c>
      <c r="F13" s="229"/>
      <c r="G13" s="229"/>
      <c r="H13" s="229"/>
      <c r="I13" s="13">
        <v>483823.73</v>
      </c>
      <c r="J13" s="13">
        <v>483823.73</v>
      </c>
      <c r="K13" s="13">
        <v>483823.73</v>
      </c>
      <c r="L13" s="13">
        <v>483823.73</v>
      </c>
      <c r="M13" s="13">
        <f t="shared" si="1"/>
        <v>0</v>
      </c>
      <c r="N13" s="13">
        <f t="shared" si="2"/>
        <v>14789.270000000019</v>
      </c>
      <c r="O13" s="16">
        <f t="shared" si="3"/>
        <v>0</v>
      </c>
    </row>
    <row r="14" spans="1:15" s="6" customFormat="1" ht="10.5">
      <c r="A14" s="95" t="s">
        <v>125</v>
      </c>
      <c r="B14" s="13">
        <v>3250144</v>
      </c>
      <c r="C14" s="13">
        <v>660100</v>
      </c>
      <c r="D14" s="13">
        <v>137100</v>
      </c>
      <c r="E14" s="229">
        <f t="shared" si="0"/>
        <v>3773144</v>
      </c>
      <c r="F14" s="229"/>
      <c r="G14" s="229"/>
      <c r="H14" s="229"/>
      <c r="I14" s="13">
        <v>3758110.31</v>
      </c>
      <c r="J14" s="13">
        <v>3758110.31</v>
      </c>
      <c r="K14" s="13">
        <v>3758110.31</v>
      </c>
      <c r="L14" s="13">
        <v>3758110.31</v>
      </c>
      <c r="M14" s="13">
        <f t="shared" si="1"/>
        <v>0</v>
      </c>
      <c r="N14" s="13">
        <f t="shared" si="2"/>
        <v>15033.689999999944</v>
      </c>
      <c r="O14" s="16">
        <f t="shared" si="3"/>
        <v>0</v>
      </c>
    </row>
    <row r="15" spans="1:15" s="6" customFormat="1" ht="10.5">
      <c r="A15" s="95" t="s">
        <v>126</v>
      </c>
      <c r="B15" s="13">
        <v>238570</v>
      </c>
      <c r="C15" s="13">
        <v>105000</v>
      </c>
      <c r="D15" s="13">
        <v>0</v>
      </c>
      <c r="E15" s="229">
        <f t="shared" si="0"/>
        <v>343570</v>
      </c>
      <c r="F15" s="229"/>
      <c r="G15" s="229"/>
      <c r="H15" s="229"/>
      <c r="I15" s="13">
        <v>340520.96</v>
      </c>
      <c r="J15" s="13">
        <v>340520.96</v>
      </c>
      <c r="K15" s="13">
        <v>340520.96</v>
      </c>
      <c r="L15" s="13">
        <v>340520.96</v>
      </c>
      <c r="M15" s="13">
        <f t="shared" si="1"/>
        <v>0</v>
      </c>
      <c r="N15" s="13">
        <f t="shared" si="2"/>
        <v>3049.039999999979</v>
      </c>
      <c r="O15" s="16">
        <f t="shared" si="3"/>
        <v>0</v>
      </c>
    </row>
    <row r="16" spans="1:15" s="6" customFormat="1" ht="10.5">
      <c r="A16" s="95" t="s">
        <v>165</v>
      </c>
      <c r="B16" s="13">
        <v>5500</v>
      </c>
      <c r="C16" s="13">
        <v>0</v>
      </c>
      <c r="D16" s="13">
        <v>0</v>
      </c>
      <c r="E16" s="229">
        <f t="shared" si="0"/>
        <v>5500</v>
      </c>
      <c r="F16" s="229"/>
      <c r="G16" s="229"/>
      <c r="H16" s="229"/>
      <c r="I16" s="13">
        <v>1500</v>
      </c>
      <c r="J16" s="13">
        <v>1500</v>
      </c>
      <c r="K16" s="13">
        <v>1500</v>
      </c>
      <c r="L16" s="13">
        <v>1500</v>
      </c>
      <c r="M16" s="13">
        <f t="shared" si="1"/>
        <v>0</v>
      </c>
      <c r="N16" s="13">
        <f t="shared" si="2"/>
        <v>4000</v>
      </c>
      <c r="O16" s="16">
        <f t="shared" si="3"/>
        <v>0</v>
      </c>
    </row>
    <row r="17" spans="1:15" s="6" customFormat="1" ht="10.5">
      <c r="A17" s="95" t="s">
        <v>127</v>
      </c>
      <c r="B17" s="13">
        <v>0</v>
      </c>
      <c r="C17" s="13">
        <v>0</v>
      </c>
      <c r="D17" s="13">
        <v>0</v>
      </c>
      <c r="E17" s="229">
        <f t="shared" si="0"/>
        <v>0</v>
      </c>
      <c r="F17" s="229"/>
      <c r="G17" s="229"/>
      <c r="H17" s="229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29"/>
      <c r="F18" s="229"/>
      <c r="G18" s="229"/>
      <c r="H18" s="229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16120685</v>
      </c>
      <c r="C19" s="18">
        <f>SUM(C12:C18)</f>
        <v>2365886.83</v>
      </c>
      <c r="D19" s="18">
        <f>SUM(D12:D18)</f>
        <v>275065.33999999997</v>
      </c>
      <c r="E19" s="231">
        <f>SUM(E12:E18)</f>
        <v>18211506.490000002</v>
      </c>
      <c r="F19" s="231"/>
      <c r="G19" s="231"/>
      <c r="H19" s="231"/>
      <c r="I19" s="18">
        <f aca="true" t="shared" si="4" ref="I19:O19">SUM(I12:I18)</f>
        <v>17789808.970000003</v>
      </c>
      <c r="J19" s="18">
        <f t="shared" si="4"/>
        <v>17789808.970000003</v>
      </c>
      <c r="K19" s="18">
        <f t="shared" si="4"/>
        <v>17789808.970000003</v>
      </c>
      <c r="L19" s="18">
        <f t="shared" si="4"/>
        <v>17789808.970000003</v>
      </c>
      <c r="M19" s="18">
        <f t="shared" si="4"/>
        <v>0</v>
      </c>
      <c r="N19" s="18">
        <f t="shared" si="4"/>
        <v>421697.5199999995</v>
      </c>
      <c r="O19" s="19">
        <f t="shared" si="4"/>
        <v>0</v>
      </c>
      <c r="P19" s="101"/>
    </row>
    <row r="20" spans="1:15" s="6" customFormat="1" ht="11.25" thickBot="1">
      <c r="A20" s="20"/>
      <c r="B20" s="21"/>
      <c r="C20" s="21"/>
      <c r="D20" s="21"/>
      <c r="E20" s="232"/>
      <c r="F20" s="232"/>
      <c r="G20" s="232"/>
      <c r="H20" s="232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228"/>
      <c r="F21" s="228"/>
      <c r="G21" s="228"/>
      <c r="H21" s="228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228"/>
      <c r="F22" s="228"/>
      <c r="G22" s="228"/>
      <c r="H22" s="228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218"/>
      <c r="E23" s="218"/>
      <c r="F23" s="218"/>
      <c r="G23" s="218"/>
      <c r="H23" s="217"/>
      <c r="I23" s="217"/>
      <c r="K23" s="80"/>
      <c r="L23" s="218"/>
      <c r="M23" s="230"/>
    </row>
    <row r="24" spans="1:13" s="67" customFormat="1" ht="9" customHeight="1">
      <c r="A24" s="65"/>
      <c r="B24" s="68"/>
      <c r="D24" s="216"/>
      <c r="E24" s="216"/>
      <c r="F24" s="216"/>
      <c r="G24" s="216"/>
      <c r="H24" s="217"/>
      <c r="I24" s="217"/>
      <c r="K24" s="80"/>
      <c r="L24" s="216"/>
      <c r="M24" s="230"/>
    </row>
    <row r="25" spans="1:13" s="67" customFormat="1" ht="9.75" customHeight="1">
      <c r="A25" s="65"/>
      <c r="B25" s="68"/>
      <c r="D25" s="216"/>
      <c r="E25" s="216"/>
      <c r="F25" s="216"/>
      <c r="G25" s="216"/>
      <c r="H25" s="217"/>
      <c r="I25" s="217"/>
      <c r="K25" s="80"/>
      <c r="L25" s="216"/>
      <c r="M25" s="230"/>
    </row>
    <row r="26" spans="1:15" s="6" customFormat="1" ht="10.5">
      <c r="A26" s="23"/>
      <c r="B26" s="24"/>
      <c r="C26" s="24"/>
      <c r="D26" s="24"/>
      <c r="E26" s="228"/>
      <c r="F26" s="228"/>
      <c r="G26" s="228"/>
      <c r="H26" s="228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228"/>
      <c r="F27" s="228"/>
      <c r="G27" s="228"/>
      <c r="H27" s="228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228"/>
      <c r="F28" s="228"/>
      <c r="G28" s="228"/>
      <c r="H28" s="228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228"/>
      <c r="F29" s="228"/>
      <c r="G29" s="228"/>
      <c r="H29" s="228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228"/>
      <c r="F30" s="228"/>
      <c r="G30" s="228"/>
      <c r="H30" s="228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228"/>
      <c r="F31" s="228"/>
      <c r="G31" s="228"/>
      <c r="H31" s="228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228"/>
      <c r="F32" s="228"/>
      <c r="G32" s="228"/>
      <c r="H32" s="228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228"/>
      <c r="F33" s="228"/>
      <c r="G33" s="228"/>
      <c r="H33" s="228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219"/>
      <c r="F34" s="219"/>
      <c r="G34" s="219"/>
      <c r="H34" s="219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219"/>
      <c r="F35" s="219"/>
      <c r="G35" s="219"/>
      <c r="H35" s="219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219"/>
      <c r="F36" s="219"/>
      <c r="G36" s="219"/>
      <c r="H36" s="219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mergeCells count="38"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  <mergeCell ref="E14:H14"/>
    <mergeCell ref="L23:M23"/>
    <mergeCell ref="L24:M24"/>
    <mergeCell ref="E15:H15"/>
    <mergeCell ref="E16:H16"/>
    <mergeCell ref="E18:H18"/>
    <mergeCell ref="E19:H19"/>
    <mergeCell ref="E17:H17"/>
    <mergeCell ref="E20:H20"/>
    <mergeCell ref="E21:H21"/>
    <mergeCell ref="E22:H22"/>
    <mergeCell ref="D23:I23"/>
    <mergeCell ref="E26:H26"/>
    <mergeCell ref="E34:H34"/>
    <mergeCell ref="E27:H27"/>
    <mergeCell ref="E28:H28"/>
    <mergeCell ref="E29:H29"/>
    <mergeCell ref="E30:H30"/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2006</v>
      </c>
      <c r="B2">
        <f>+'anexo 2 '!$G$7+'anexo 2 '!$E$7+'anexo 2 '!$F$7+'anexo 2 '!$H$7</f>
        <v>4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12117858</v>
      </c>
      <c r="F2" s="36">
        <f>+'anexo 2 '!C12</f>
        <v>1600786.83</v>
      </c>
      <c r="G2" s="36">
        <f>+'anexo 2 '!D12</f>
        <v>127965.34</v>
      </c>
      <c r="H2" s="36">
        <f>+'anexo 2 '!E12</f>
        <v>13590679.49</v>
      </c>
      <c r="I2" s="36">
        <f>+'anexo 2 '!I12</f>
        <v>13205853.97</v>
      </c>
      <c r="J2" s="36">
        <f>+'anexo 2 '!J12</f>
        <v>13205853.97</v>
      </c>
      <c r="K2" s="36">
        <f>+'anexo 2 '!K12</f>
        <v>13205853.97</v>
      </c>
      <c r="L2" s="36">
        <f>+'anexo 2 '!L12</f>
        <v>13205853.97</v>
      </c>
      <c r="M2" s="36">
        <f>+'anexo 2 '!M12</f>
        <v>0</v>
      </c>
      <c r="N2" s="36">
        <f>+'anexo 2 '!N12</f>
        <v>384825.51999999955</v>
      </c>
      <c r="O2" s="36">
        <f>+'anexo 2 '!O12</f>
        <v>0</v>
      </c>
    </row>
    <row r="3" spans="1:15" ht="12.75">
      <c r="A3" s="34">
        <f>+'anexo 2 '!$B$7</f>
        <v>2006</v>
      </c>
      <c r="B3">
        <f>+'anexo 2 '!$G$7+'anexo 2 '!$E$7+'anexo 2 '!$F$7+'anexo 2 '!$H$7</f>
        <v>4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508613</v>
      </c>
      <c r="F3" s="36">
        <f>+'anexo 2 '!C13</f>
        <v>0</v>
      </c>
      <c r="G3" s="36">
        <f>+'anexo 2 '!D13</f>
        <v>10000</v>
      </c>
      <c r="H3" s="36">
        <f>+'anexo 2 '!E13</f>
        <v>498613</v>
      </c>
      <c r="I3" s="36">
        <f>+'anexo 2 '!I13</f>
        <v>483823.73</v>
      </c>
      <c r="J3" s="36">
        <f>+'anexo 2 '!J13</f>
        <v>483823.73</v>
      </c>
      <c r="K3" s="36">
        <f>+'anexo 2 '!K13</f>
        <v>483823.73</v>
      </c>
      <c r="L3" s="36">
        <f>+'anexo 2 '!L13</f>
        <v>483823.73</v>
      </c>
      <c r="M3" s="36">
        <f>+'anexo 2 '!M13</f>
        <v>0</v>
      </c>
      <c r="N3" s="36">
        <f>+'anexo 2 '!N13</f>
        <v>14789.270000000019</v>
      </c>
      <c r="O3" s="36">
        <f>+'anexo 2 '!O13</f>
        <v>0</v>
      </c>
    </row>
    <row r="4" spans="1:15" ht="12.75">
      <c r="A4" s="34">
        <f>+'anexo 2 '!$B$7</f>
        <v>2006</v>
      </c>
      <c r="B4">
        <f>+'anexo 2 '!$G$7+'anexo 2 '!$E$7+'anexo 2 '!$F$7+'anexo 2 '!$H$7</f>
        <v>4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3250144</v>
      </c>
      <c r="F4" s="36">
        <f>+'anexo 2 '!C14</f>
        <v>660100</v>
      </c>
      <c r="G4" s="36">
        <f>+'anexo 2 '!D14</f>
        <v>137100</v>
      </c>
      <c r="H4" s="36">
        <f>+'anexo 2 '!E14</f>
        <v>3773144</v>
      </c>
      <c r="I4" s="36">
        <f>+'anexo 2 '!I14</f>
        <v>3758110.31</v>
      </c>
      <c r="J4" s="36">
        <f>+'anexo 2 '!J14</f>
        <v>3758110.31</v>
      </c>
      <c r="K4" s="36">
        <f>+'anexo 2 '!K14</f>
        <v>3758110.31</v>
      </c>
      <c r="L4" s="36">
        <f>+'anexo 2 '!L14</f>
        <v>3758110.31</v>
      </c>
      <c r="M4" s="36">
        <f>+'anexo 2 '!M14</f>
        <v>0</v>
      </c>
      <c r="N4" s="36">
        <f>+'anexo 2 '!N14</f>
        <v>15033.689999999944</v>
      </c>
      <c r="O4" s="36">
        <f>+'anexo 2 '!O14</f>
        <v>0</v>
      </c>
    </row>
    <row r="5" spans="1:15" ht="12.75">
      <c r="A5" s="34">
        <f>+'anexo 2 '!$B$7</f>
        <v>2006</v>
      </c>
      <c r="B5">
        <f>+'anexo 2 '!$G$7+'anexo 2 '!$E$7+'anexo 2 '!$F$7+'anexo 2 '!$H$7</f>
        <v>4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238570</v>
      </c>
      <c r="F5" s="36">
        <f>+'anexo 2 '!C15</f>
        <v>105000</v>
      </c>
      <c r="G5" s="36">
        <f>+'anexo 2 '!D15</f>
        <v>0</v>
      </c>
      <c r="H5" s="36">
        <f>+'anexo 2 '!E15</f>
        <v>343570</v>
      </c>
      <c r="I5" s="36">
        <f>+'anexo 2 '!I15</f>
        <v>340520.96</v>
      </c>
      <c r="J5" s="36">
        <f>+'anexo 2 '!J15</f>
        <v>340520.96</v>
      </c>
      <c r="K5" s="36">
        <f>+'anexo 2 '!K15</f>
        <v>340520.96</v>
      </c>
      <c r="L5" s="36">
        <f>+'anexo 2 '!L15</f>
        <v>340520.96</v>
      </c>
      <c r="M5" s="36">
        <f>+'anexo 2 '!M15</f>
        <v>0</v>
      </c>
      <c r="N5" s="36">
        <f>+'anexo 2 '!N15</f>
        <v>3049.039999999979</v>
      </c>
      <c r="O5" s="36">
        <f>+'anexo 2 '!O15</f>
        <v>0</v>
      </c>
    </row>
    <row r="6" spans="1:15" ht="12.75">
      <c r="A6" s="34">
        <f>+'anexo 2 '!$B$7</f>
        <v>2006</v>
      </c>
      <c r="B6">
        <f>+'anexo 2 '!$G$7+'anexo 2 '!$E$7+'anexo 2 '!$F$7+'anexo 2 '!$H$7</f>
        <v>4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5500</v>
      </c>
      <c r="F6" s="36">
        <f>+'anexo 2 '!C16</f>
        <v>0</v>
      </c>
      <c r="G6" s="36">
        <f>+'anexo 2 '!D16</f>
        <v>0</v>
      </c>
      <c r="H6" s="36">
        <f>+'anexo 2 '!E16</f>
        <v>5500</v>
      </c>
      <c r="I6" s="36">
        <f>+'anexo 2 '!I16</f>
        <v>1500</v>
      </c>
      <c r="J6" s="36">
        <f>+'anexo 2 '!J16</f>
        <v>1500</v>
      </c>
      <c r="K6" s="36">
        <f>+'anexo 2 '!K16</f>
        <v>1500</v>
      </c>
      <c r="L6" s="36">
        <f>+'anexo 2 '!L16</f>
        <v>1500</v>
      </c>
      <c r="M6" s="36">
        <f>+'anexo 2 '!M16</f>
        <v>0</v>
      </c>
      <c r="N6" s="36">
        <f>+'anexo 2 '!N16</f>
        <v>4000</v>
      </c>
      <c r="O6" s="36">
        <f>+'anexo 2 '!O16</f>
        <v>0</v>
      </c>
    </row>
    <row r="7" spans="1:15" ht="12.75">
      <c r="A7" s="34">
        <f>+'anexo 2 '!$B$7</f>
        <v>2006</v>
      </c>
      <c r="B7">
        <f>+'anexo 2 '!$G$7+'anexo 2 '!$E$7+'anexo 2 '!$F$7+'anexo 2 '!$H$7</f>
        <v>4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16120685</v>
      </c>
      <c r="F8" s="36">
        <f>+'anexo 2 '!C19</f>
        <v>2365886.83</v>
      </c>
      <c r="G8" s="36">
        <f>+'anexo 2 '!D19</f>
        <v>275065.33999999997</v>
      </c>
      <c r="H8" s="36">
        <f>+'anexo 2 '!E19</f>
        <v>18211506.490000002</v>
      </c>
      <c r="I8" s="36">
        <f>+'anexo 2 '!I19</f>
        <v>17789808.970000003</v>
      </c>
      <c r="J8" s="36">
        <f>+'anexo 2 '!J19</f>
        <v>17789808.970000003</v>
      </c>
      <c r="K8" s="36">
        <f>+'anexo 2 '!K19</f>
        <v>17789808.970000003</v>
      </c>
      <c r="L8" s="36">
        <f>+'anexo 2 '!L19</f>
        <v>17789808.970000003</v>
      </c>
      <c r="M8" s="36">
        <f>+'anexo 2 '!M19</f>
        <v>0</v>
      </c>
      <c r="N8" s="36">
        <f>+'anexo 2 '!N19</f>
        <v>421697.5199999995</v>
      </c>
      <c r="O8" s="36">
        <f>+'anexo 2 '!O19</f>
        <v>0</v>
      </c>
    </row>
    <row r="9" ht="12.75">
      <c r="D9" s="3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17" sqref="I17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76" t="s">
        <v>162</v>
      </c>
    </row>
    <row r="7" spans="1:8" ht="12.75">
      <c r="A7" t="s">
        <v>3</v>
      </c>
      <c r="B7" s="3">
        <v>2006</v>
      </c>
      <c r="D7" t="s">
        <v>4</v>
      </c>
      <c r="E7" s="79">
        <v>4</v>
      </c>
      <c r="F7" s="79"/>
      <c r="G7" s="79"/>
      <c r="H7" s="79"/>
    </row>
    <row r="8" ht="13.5" thickBot="1"/>
    <row r="9" spans="1:11" s="25" customFormat="1" ht="10.5">
      <c r="A9" s="25" t="s">
        <v>100</v>
      </c>
      <c r="B9" s="205" t="s">
        <v>5</v>
      </c>
      <c r="C9" s="4" t="s">
        <v>9</v>
      </c>
      <c r="D9" s="4" t="s">
        <v>10</v>
      </c>
      <c r="E9" s="235" t="s">
        <v>101</v>
      </c>
      <c r="F9" s="235"/>
      <c r="G9" s="235"/>
      <c r="H9" s="235"/>
      <c r="I9" s="4" t="s">
        <v>102</v>
      </c>
      <c r="J9" s="4" t="s">
        <v>103</v>
      </c>
      <c r="K9" s="5" t="s">
        <v>104</v>
      </c>
    </row>
    <row r="10" spans="2:11" s="6" customFormat="1" ht="10.5">
      <c r="B10" s="206"/>
      <c r="C10" s="7" t="s">
        <v>105</v>
      </c>
      <c r="D10" s="105" t="s">
        <v>106</v>
      </c>
      <c r="E10" s="211" t="s">
        <v>107</v>
      </c>
      <c r="F10" s="211"/>
      <c r="G10" s="211"/>
      <c r="H10" s="211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07"/>
      <c r="C11" s="10" t="s">
        <v>106</v>
      </c>
      <c r="D11" s="106"/>
      <c r="E11" s="233" t="s">
        <v>51</v>
      </c>
      <c r="F11" s="233"/>
      <c r="G11" s="233"/>
      <c r="H11" s="233"/>
      <c r="I11" s="10" t="s">
        <v>51</v>
      </c>
      <c r="J11" s="10" t="s">
        <v>106</v>
      </c>
      <c r="K11" s="11" t="s">
        <v>106</v>
      </c>
    </row>
    <row r="12" spans="2:11" ht="12.75">
      <c r="B12" s="181"/>
      <c r="C12" s="185"/>
      <c r="D12" s="188"/>
      <c r="E12" s="196"/>
      <c r="F12" s="197"/>
      <c r="G12" s="197"/>
      <c r="H12" s="198"/>
      <c r="I12" s="188"/>
      <c r="J12" s="185"/>
      <c r="K12" s="191"/>
    </row>
    <row r="13" spans="2:11" ht="12.75">
      <c r="B13" s="182" t="s">
        <v>124</v>
      </c>
      <c r="C13" s="186">
        <v>3695473.98</v>
      </c>
      <c r="D13" s="186">
        <v>3695473.98</v>
      </c>
      <c r="E13" s="199">
        <v>3695473.98</v>
      </c>
      <c r="F13" s="200"/>
      <c r="G13" s="200"/>
      <c r="H13" s="201"/>
      <c r="I13" s="189">
        <v>4059213.82</v>
      </c>
      <c r="J13" s="186">
        <f aca="true" t="shared" si="0" ref="J13:J18">+D13-E13</f>
        <v>0</v>
      </c>
      <c r="K13" s="112">
        <f aca="true" t="shared" si="1" ref="K13:K18">+E13-I13</f>
        <v>-363739.83999999985</v>
      </c>
    </row>
    <row r="14" spans="2:11" ht="12.75">
      <c r="B14" s="182" t="s">
        <v>123</v>
      </c>
      <c r="C14" s="186">
        <v>180627.57</v>
      </c>
      <c r="D14" s="186">
        <v>180627.57</v>
      </c>
      <c r="E14" s="199">
        <v>180627.57</v>
      </c>
      <c r="F14" s="200"/>
      <c r="G14" s="200"/>
      <c r="H14" s="201"/>
      <c r="I14" s="189">
        <v>180627.57</v>
      </c>
      <c r="J14" s="186">
        <f t="shared" si="0"/>
        <v>0</v>
      </c>
      <c r="K14" s="112">
        <f t="shared" si="1"/>
        <v>0</v>
      </c>
    </row>
    <row r="15" spans="2:11" ht="12.75">
      <c r="B15" s="182" t="s">
        <v>125</v>
      </c>
      <c r="C15" s="186">
        <v>1162368.18</v>
      </c>
      <c r="D15" s="186">
        <v>1186529.11</v>
      </c>
      <c r="E15" s="199">
        <v>1186529.11</v>
      </c>
      <c r="F15" s="200"/>
      <c r="G15" s="200"/>
      <c r="H15" s="201"/>
      <c r="I15" s="189">
        <v>1186529.11</v>
      </c>
      <c r="J15" s="186">
        <f t="shared" si="0"/>
        <v>0</v>
      </c>
      <c r="K15" s="112">
        <f t="shared" si="1"/>
        <v>0</v>
      </c>
    </row>
    <row r="16" spans="2:11" ht="12.75">
      <c r="B16" s="182" t="s">
        <v>126</v>
      </c>
      <c r="C16" s="186">
        <v>127037.65</v>
      </c>
      <c r="D16" s="186">
        <v>127037.65</v>
      </c>
      <c r="E16" s="199">
        <v>127037.65</v>
      </c>
      <c r="F16" s="200"/>
      <c r="G16" s="200"/>
      <c r="H16" s="201"/>
      <c r="I16" s="189">
        <v>127037.65</v>
      </c>
      <c r="J16" s="186">
        <f t="shared" si="0"/>
        <v>0</v>
      </c>
      <c r="K16" s="112">
        <f t="shared" si="1"/>
        <v>0</v>
      </c>
    </row>
    <row r="17" spans="2:11" ht="12.75">
      <c r="B17" s="182" t="s">
        <v>166</v>
      </c>
      <c r="C17" s="186">
        <v>0</v>
      </c>
      <c r="D17" s="186">
        <v>0</v>
      </c>
      <c r="E17" s="199">
        <v>0</v>
      </c>
      <c r="F17" s="200"/>
      <c r="G17" s="200"/>
      <c r="H17" s="201"/>
      <c r="I17" s="189">
        <v>0</v>
      </c>
      <c r="J17" s="186">
        <f t="shared" si="0"/>
        <v>0</v>
      </c>
      <c r="K17" s="112">
        <f t="shared" si="1"/>
        <v>0</v>
      </c>
    </row>
    <row r="18" spans="2:11" ht="12.75">
      <c r="B18" s="182" t="s">
        <v>128</v>
      </c>
      <c r="C18" s="186">
        <v>0</v>
      </c>
      <c r="D18" s="186">
        <v>0</v>
      </c>
      <c r="E18" s="199">
        <v>0</v>
      </c>
      <c r="F18" s="200"/>
      <c r="G18" s="200"/>
      <c r="H18" s="201"/>
      <c r="I18" s="189">
        <v>0</v>
      </c>
      <c r="J18" s="186">
        <f t="shared" si="0"/>
        <v>0</v>
      </c>
      <c r="K18" s="112">
        <f t="shared" si="1"/>
        <v>0</v>
      </c>
    </row>
    <row r="19" spans="2:11" ht="13.5" thickBot="1">
      <c r="B19" s="183"/>
      <c r="C19" s="186"/>
      <c r="D19" s="189"/>
      <c r="E19" s="202"/>
      <c r="F19" s="203"/>
      <c r="G19" s="203"/>
      <c r="H19" s="204"/>
      <c r="I19" s="189"/>
      <c r="J19" s="186"/>
      <c r="K19" s="112"/>
    </row>
    <row r="20" spans="2:11" ht="12.75">
      <c r="B20" s="193" t="s">
        <v>26</v>
      </c>
      <c r="C20" s="194">
        <f>SUM(C13:C19)</f>
        <v>5165507.38</v>
      </c>
      <c r="D20" s="195">
        <f>SUM(D13:D19)</f>
        <v>5189668.3100000005</v>
      </c>
      <c r="E20" s="196">
        <f>SUM(E13:E19)</f>
        <v>5189668.3100000005</v>
      </c>
      <c r="F20" s="197"/>
      <c r="G20" s="197"/>
      <c r="H20" s="198"/>
      <c r="I20" s="195">
        <f>SUM(I13:I19)</f>
        <v>5553408.15</v>
      </c>
      <c r="J20" s="194">
        <f>SUM(J13:J19)</f>
        <v>0</v>
      </c>
      <c r="K20" s="109">
        <f>SUM(K13:K19)</f>
        <v>-363739.83999999985</v>
      </c>
    </row>
    <row r="21" spans="2:11" ht="13.5" thickBot="1">
      <c r="B21" s="184"/>
      <c r="C21" s="187"/>
      <c r="D21" s="190"/>
      <c r="E21" s="208"/>
      <c r="F21" s="209"/>
      <c r="G21" s="209"/>
      <c r="H21" s="210"/>
      <c r="I21" s="190"/>
      <c r="J21" s="187"/>
      <c r="K21" s="192"/>
    </row>
    <row r="22" spans="3:11" ht="12.75">
      <c r="C22" s="99">
        <f>+'anexo 2 '!I19-2234851.18-'Anexo 2 Bis'!C20</f>
        <v>10389450.410000004</v>
      </c>
      <c r="D22" s="99">
        <f>+'anexo 2 '!J19-1928773.4-'Anexo 2 Bis'!D20</f>
        <v>10671367.260000002</v>
      </c>
      <c r="E22" s="236">
        <f>+'anexo 2 '!K19-'Anexo 2 Bis'!E20:H20-1928773.4</f>
        <v>10671367.260000002</v>
      </c>
      <c r="F22" s="237"/>
      <c r="G22" s="237"/>
      <c r="H22" s="237"/>
      <c r="I22" s="99">
        <f>+'anexo 2 '!L19-1872802.41-'Anexo 2 Bis'!I20</f>
        <v>10363598.410000002</v>
      </c>
      <c r="J22" s="97"/>
      <c r="K22" s="99">
        <f>+'anexo 2 '!O19-55970.99-'Anexo 2 Bis'!K20</f>
        <v>307768.84999999986</v>
      </c>
    </row>
    <row r="23" spans="5:8" ht="12.75">
      <c r="E23" s="219"/>
      <c r="F23" s="219"/>
      <c r="G23" s="219"/>
      <c r="H23" s="219"/>
    </row>
    <row r="24" spans="1:11" s="67" customFormat="1" ht="21" customHeight="1">
      <c r="A24" s="65"/>
      <c r="B24" s="66"/>
      <c r="D24" s="218"/>
      <c r="E24" s="218"/>
      <c r="F24" s="218"/>
      <c r="G24" s="218"/>
      <c r="H24" s="217"/>
      <c r="I24" s="217"/>
      <c r="J24" s="218"/>
      <c r="K24" s="217"/>
    </row>
    <row r="25" spans="1:11" s="67" customFormat="1" ht="9" customHeight="1">
      <c r="A25" s="65"/>
      <c r="B25" s="68"/>
      <c r="D25" s="216"/>
      <c r="E25" s="216"/>
      <c r="F25" s="216"/>
      <c r="G25" s="216"/>
      <c r="H25" s="217"/>
      <c r="I25" s="217"/>
      <c r="J25" s="216"/>
      <c r="K25" s="217"/>
    </row>
    <row r="26" spans="1:11" s="67" customFormat="1" ht="9.75" customHeight="1">
      <c r="A26" s="65"/>
      <c r="B26" s="68"/>
      <c r="D26" s="216"/>
      <c r="E26" s="216"/>
      <c r="F26" s="216"/>
      <c r="G26" s="216"/>
      <c r="H26" s="217"/>
      <c r="I26" s="217"/>
      <c r="J26" s="216"/>
      <c r="K26" s="217"/>
    </row>
    <row r="34" ht="12.75">
      <c r="C34" s="67"/>
    </row>
  </sheetData>
  <mergeCells count="23"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E20:H20"/>
    <mergeCell ref="E16:H16"/>
    <mergeCell ref="E18:H18"/>
    <mergeCell ref="E19:H19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2006</v>
      </c>
      <c r="B2">
        <f>+'Anexo 2 Bis'!$G$7+'Anexo 2 Bis'!$E$7+'Anexo 2 Bis'!$F$7+'Anexo 2 Bis'!$H$7</f>
        <v>4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3695473.98</v>
      </c>
      <c r="F2" s="36">
        <f>+'Anexo 2 Bis'!D13</f>
        <v>3695473.98</v>
      </c>
      <c r="G2" s="36">
        <f>+'Anexo 2 Bis'!E13</f>
        <v>3695473.98</v>
      </c>
      <c r="H2" s="36">
        <f>+'Anexo 2 Bis'!I13</f>
        <v>4059213.82</v>
      </c>
      <c r="I2" s="36">
        <f>+'Anexo 2 Bis'!J13</f>
        <v>0</v>
      </c>
      <c r="J2" s="36">
        <f>+'Anexo 2 Bis'!K13</f>
        <v>-363739.83999999985</v>
      </c>
    </row>
    <row r="3" spans="1:10" ht="12.75">
      <c r="A3" s="34">
        <f>+'Anexo 2 Bis'!$B$7</f>
        <v>2006</v>
      </c>
      <c r="B3">
        <f>+'Anexo 2 Bis'!$G$7+'Anexo 2 Bis'!$E$7+'Anexo 2 Bis'!$F$7+'Anexo 2 Bis'!$H$7</f>
        <v>4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180627.57</v>
      </c>
      <c r="F3" s="36">
        <f>+'Anexo 2 Bis'!D14</f>
        <v>180627.57</v>
      </c>
      <c r="G3" s="36">
        <f>+'Anexo 2 Bis'!E14</f>
        <v>180627.57</v>
      </c>
      <c r="H3" s="36">
        <f>+'Anexo 2 Bis'!I14</f>
        <v>180627.57</v>
      </c>
      <c r="I3" s="36">
        <f>+'Anexo 2 Bis'!J14</f>
        <v>0</v>
      </c>
      <c r="J3" s="36">
        <f>+'Anexo 2 Bis'!K14</f>
        <v>0</v>
      </c>
    </row>
    <row r="4" spans="1:10" ht="12.75">
      <c r="A4" s="34">
        <f>+'Anexo 2 Bis'!$B$7</f>
        <v>2006</v>
      </c>
      <c r="B4">
        <f>+'Anexo 2 Bis'!$G$7+'Anexo 2 Bis'!$E$7+'Anexo 2 Bis'!$F$7+'Anexo 2 Bis'!$H$7</f>
        <v>4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1162368.18</v>
      </c>
      <c r="F4" s="36">
        <f>+'Anexo 2 Bis'!D15</f>
        <v>1186529.11</v>
      </c>
      <c r="G4" s="36">
        <f>+'Anexo 2 Bis'!E15</f>
        <v>1186529.11</v>
      </c>
      <c r="H4" s="36">
        <f>+'Anexo 2 Bis'!I15</f>
        <v>1186529.11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2006</v>
      </c>
      <c r="B5">
        <f>+'Anexo 2 Bis'!$G$7+'Anexo 2 Bis'!$E$7+'Anexo 2 Bis'!$F$7+'Anexo 2 Bis'!$H$7</f>
        <v>4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127037.65</v>
      </c>
      <c r="F5" s="36">
        <f>+'Anexo 2 Bis'!D16</f>
        <v>127037.65</v>
      </c>
      <c r="G5" s="36">
        <f>+'Anexo 2 Bis'!E16</f>
        <v>127037.65</v>
      </c>
      <c r="H5" s="36">
        <f>+'Anexo 2 Bis'!I16</f>
        <v>127037.65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2006</v>
      </c>
      <c r="B6">
        <f>+'Anexo 2 Bis'!$G$7+'Anexo 2 Bis'!$E$7+'Anexo 2 Bis'!$F$7+'Anexo 2 Bis'!$H$7</f>
        <v>4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2006</v>
      </c>
      <c r="B7">
        <f>+'Anexo 2 Bis'!$G$7+'Anexo 2 Bis'!$E$7+'Anexo 2 Bis'!$F$7+'Anexo 2 Bis'!$H$7</f>
        <v>4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5165507.38</v>
      </c>
      <c r="F8" s="36">
        <f>+'Anexo 2 Bis'!D20</f>
        <v>5189668.3100000005</v>
      </c>
      <c r="G8" s="36">
        <f>+'Anexo 2 Bis'!E20</f>
        <v>5189668.3100000005</v>
      </c>
      <c r="H8" s="36">
        <f>+'Anexo 2 Bis'!I20</f>
        <v>5553408.15</v>
      </c>
      <c r="I8" s="36">
        <f>+'Anexo 2 Bis'!J20</f>
        <v>0</v>
      </c>
      <c r="J8" s="36">
        <f>+'Anexo 2 Bis'!K20</f>
        <v>-363739.83999999985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76" t="s">
        <v>162</v>
      </c>
    </row>
    <row r="7" spans="1:8" ht="12.75">
      <c r="A7" t="s">
        <v>3</v>
      </c>
      <c r="B7" s="3">
        <v>2006</v>
      </c>
      <c r="D7" t="s">
        <v>4</v>
      </c>
      <c r="E7" s="79">
        <v>4</v>
      </c>
      <c r="F7" s="79"/>
      <c r="G7" s="79"/>
      <c r="H7" s="79"/>
    </row>
    <row r="8" ht="13.5" thickBot="1"/>
    <row r="9" spans="2:12" s="6" customFormat="1" ht="10.5">
      <c r="B9" s="222" t="s">
        <v>5</v>
      </c>
      <c r="C9" s="225" t="s">
        <v>86</v>
      </c>
      <c r="D9" s="225" t="s">
        <v>87</v>
      </c>
      <c r="E9" s="225"/>
      <c r="F9" s="225"/>
      <c r="G9" s="225"/>
      <c r="H9" s="225"/>
      <c r="I9" s="225" t="s">
        <v>88</v>
      </c>
      <c r="J9" s="4" t="s">
        <v>89</v>
      </c>
      <c r="K9" s="225" t="s">
        <v>90</v>
      </c>
      <c r="L9" s="69" t="s">
        <v>91</v>
      </c>
    </row>
    <row r="10" spans="2:12" s="6" customFormat="1" ht="10.5">
      <c r="B10" s="223"/>
      <c r="C10" s="226"/>
      <c r="D10" s="244" t="s">
        <v>16</v>
      </c>
      <c r="E10" s="244"/>
      <c r="F10" s="244"/>
      <c r="G10" s="244"/>
      <c r="H10" s="244"/>
      <c r="I10" s="226"/>
      <c r="J10" s="7" t="s">
        <v>92</v>
      </c>
      <c r="K10" s="226"/>
      <c r="L10" s="70" t="s">
        <v>93</v>
      </c>
    </row>
    <row r="11" spans="2:12" s="6" customFormat="1" ht="10.5">
      <c r="B11" s="223"/>
      <c r="C11" s="226"/>
      <c r="D11" s="226" t="s">
        <v>23</v>
      </c>
      <c r="E11" s="226" t="s">
        <v>24</v>
      </c>
      <c r="F11" s="226"/>
      <c r="G11" s="226"/>
      <c r="H11" s="226"/>
      <c r="I11" s="226"/>
      <c r="J11" s="7" t="s">
        <v>94</v>
      </c>
      <c r="K11" s="226"/>
      <c r="L11" s="70" t="s">
        <v>51</v>
      </c>
    </row>
    <row r="12" spans="2:12" s="6" customFormat="1" ht="11.25" thickBot="1">
      <c r="B12" s="224"/>
      <c r="C12" s="227"/>
      <c r="D12" s="227"/>
      <c r="E12" s="227"/>
      <c r="F12" s="227"/>
      <c r="G12" s="227"/>
      <c r="H12" s="227"/>
      <c r="I12" s="227"/>
      <c r="J12" s="10" t="s">
        <v>51</v>
      </c>
      <c r="K12" s="227"/>
      <c r="L12" s="73"/>
    </row>
    <row r="13" spans="2:12" s="6" customFormat="1" ht="10.5">
      <c r="B13" s="107"/>
      <c r="C13" s="108"/>
      <c r="D13" s="108"/>
      <c r="E13" s="243"/>
      <c r="F13" s="243"/>
      <c r="G13" s="243"/>
      <c r="H13" s="243"/>
      <c r="I13" s="108"/>
      <c r="J13" s="108"/>
      <c r="K13" s="108"/>
      <c r="L13" s="109"/>
    </row>
    <row r="14" spans="2:12" s="6" customFormat="1" ht="10.5">
      <c r="B14" s="110"/>
      <c r="C14" s="111"/>
      <c r="D14" s="111"/>
      <c r="E14" s="238"/>
      <c r="F14" s="238"/>
      <c r="G14" s="238"/>
      <c r="H14" s="238"/>
      <c r="I14" s="111"/>
      <c r="J14" s="111"/>
      <c r="K14" s="111"/>
      <c r="L14" s="112"/>
    </row>
    <row r="15" spans="2:12" s="6" customFormat="1" ht="10.5">
      <c r="B15" s="110"/>
      <c r="C15" s="111"/>
      <c r="D15" s="111"/>
      <c r="E15" s="238"/>
      <c r="F15" s="238"/>
      <c r="G15" s="238"/>
      <c r="H15" s="238"/>
      <c r="I15" s="111"/>
      <c r="J15" s="111"/>
      <c r="K15" s="111"/>
      <c r="L15" s="112"/>
    </row>
    <row r="16" spans="2:12" s="6" customFormat="1" ht="10.5">
      <c r="B16" s="110"/>
      <c r="C16" s="111"/>
      <c r="D16" s="111"/>
      <c r="E16" s="238"/>
      <c r="F16" s="238"/>
      <c r="G16" s="238"/>
      <c r="H16" s="238"/>
      <c r="I16" s="111"/>
      <c r="J16" s="111"/>
      <c r="K16" s="111"/>
      <c r="L16" s="112"/>
    </row>
    <row r="17" spans="2:12" s="6" customFormat="1" ht="10.5">
      <c r="B17" s="110"/>
      <c r="C17" s="111"/>
      <c r="D17" s="111"/>
      <c r="E17" s="238"/>
      <c r="F17" s="238"/>
      <c r="G17" s="238"/>
      <c r="H17" s="238"/>
      <c r="I17" s="111"/>
      <c r="J17" s="111"/>
      <c r="K17" s="111"/>
      <c r="L17" s="112"/>
    </row>
    <row r="18" spans="2:12" s="6" customFormat="1" ht="10.5">
      <c r="B18" s="110"/>
      <c r="C18" s="111"/>
      <c r="D18" s="240" t="s">
        <v>113</v>
      </c>
      <c r="E18" s="241"/>
      <c r="F18" s="241"/>
      <c r="G18" s="241"/>
      <c r="H18" s="241"/>
      <c r="I18" s="242"/>
      <c r="J18" s="111"/>
      <c r="K18" s="111"/>
      <c r="L18" s="112"/>
    </row>
    <row r="19" spans="2:12" s="6" customFormat="1" ht="10.5">
      <c r="B19" s="110"/>
      <c r="C19" s="111"/>
      <c r="D19" s="111"/>
      <c r="E19" s="238"/>
      <c r="F19" s="238"/>
      <c r="G19" s="238"/>
      <c r="H19" s="238"/>
      <c r="I19" s="111"/>
      <c r="J19" s="111"/>
      <c r="K19" s="111"/>
      <c r="L19" s="112"/>
    </row>
    <row r="20" spans="2:12" s="6" customFormat="1" ht="10.5">
      <c r="B20" s="110"/>
      <c r="C20" s="111"/>
      <c r="D20" s="111"/>
      <c r="E20" s="238"/>
      <c r="F20" s="238"/>
      <c r="G20" s="238"/>
      <c r="H20" s="238"/>
      <c r="I20" s="111"/>
      <c r="J20" s="111"/>
      <c r="K20" s="111"/>
      <c r="L20" s="112"/>
    </row>
    <row r="21" spans="2:12" s="6" customFormat="1" ht="10.5">
      <c r="B21" s="110"/>
      <c r="C21" s="111"/>
      <c r="D21" s="111"/>
      <c r="E21" s="238"/>
      <c r="F21" s="238"/>
      <c r="G21" s="238"/>
      <c r="H21" s="238"/>
      <c r="I21" s="111"/>
      <c r="J21" s="111"/>
      <c r="K21" s="111"/>
      <c r="L21" s="112"/>
    </row>
    <row r="22" spans="2:12" s="6" customFormat="1" ht="10.5">
      <c r="B22" s="110"/>
      <c r="C22" s="111"/>
      <c r="D22" s="111"/>
      <c r="E22" s="238"/>
      <c r="F22" s="238"/>
      <c r="G22" s="238"/>
      <c r="H22" s="238"/>
      <c r="I22" s="111"/>
      <c r="J22" s="111"/>
      <c r="K22" s="111"/>
      <c r="L22" s="112"/>
    </row>
    <row r="23" spans="2:12" s="6" customFormat="1" ht="10.5">
      <c r="B23" s="110"/>
      <c r="C23" s="111"/>
      <c r="D23" s="111"/>
      <c r="E23" s="238"/>
      <c r="F23" s="238"/>
      <c r="G23" s="238"/>
      <c r="H23" s="238"/>
      <c r="I23" s="111"/>
      <c r="J23" s="111"/>
      <c r="K23" s="111"/>
      <c r="L23" s="112"/>
    </row>
    <row r="24" spans="2:12" s="6" customFormat="1" ht="10.5">
      <c r="B24" s="110"/>
      <c r="C24" s="111"/>
      <c r="D24" s="111"/>
      <c r="E24" s="238"/>
      <c r="F24" s="238"/>
      <c r="G24" s="238"/>
      <c r="H24" s="238"/>
      <c r="I24" s="111"/>
      <c r="J24" s="111"/>
      <c r="K24" s="111"/>
      <c r="L24" s="112"/>
    </row>
    <row r="25" spans="2:12" s="6" customFormat="1" ht="10.5">
      <c r="B25" s="110"/>
      <c r="C25" s="111"/>
      <c r="D25" s="111"/>
      <c r="E25" s="238"/>
      <c r="F25" s="238"/>
      <c r="G25" s="238"/>
      <c r="H25" s="238"/>
      <c r="I25" s="111"/>
      <c r="J25" s="111"/>
      <c r="K25" s="111"/>
      <c r="L25" s="112"/>
    </row>
    <row r="26" spans="2:12" s="6" customFormat="1" ht="10.5">
      <c r="B26" s="113"/>
      <c r="C26" s="114"/>
      <c r="D26" s="114"/>
      <c r="E26" s="239"/>
      <c r="F26" s="239"/>
      <c r="G26" s="239"/>
      <c r="H26" s="239"/>
      <c r="I26" s="114"/>
      <c r="J26" s="114"/>
      <c r="K26" s="114"/>
      <c r="L26" s="115">
        <v>0</v>
      </c>
    </row>
    <row r="27" spans="2:12" s="6" customFormat="1" ht="11.25" thickBot="1">
      <c r="B27" s="116"/>
      <c r="C27" s="75"/>
      <c r="D27" s="75"/>
      <c r="E27" s="75"/>
      <c r="F27" s="75"/>
      <c r="G27" s="75"/>
      <c r="H27" s="75"/>
      <c r="I27" s="75"/>
      <c r="J27" s="75"/>
      <c r="K27" s="75"/>
      <c r="L27" s="117"/>
    </row>
    <row r="28" s="6" customFormat="1" ht="10.5"/>
    <row r="29" spans="1:11" s="67" customFormat="1" ht="21" customHeight="1">
      <c r="A29" s="65"/>
      <c r="B29" s="66"/>
      <c r="D29" s="218"/>
      <c r="E29" s="218"/>
      <c r="F29" s="218"/>
      <c r="G29" s="218"/>
      <c r="H29" s="217"/>
      <c r="I29" s="217"/>
      <c r="J29" s="218"/>
      <c r="K29" s="217"/>
    </row>
    <row r="30" spans="1:11" s="67" customFormat="1" ht="9" customHeight="1">
      <c r="A30" s="65"/>
      <c r="B30" s="68"/>
      <c r="D30" s="216"/>
      <c r="E30" s="216"/>
      <c r="F30" s="216"/>
      <c r="G30" s="216"/>
      <c r="H30" s="217"/>
      <c r="I30" s="217"/>
      <c r="J30" s="216"/>
      <c r="K30" s="217"/>
    </row>
    <row r="31" spans="1:11" s="67" customFormat="1" ht="9.75" customHeight="1">
      <c r="A31" s="65"/>
      <c r="B31" s="68"/>
      <c r="D31" s="216"/>
      <c r="E31" s="216"/>
      <c r="F31" s="216"/>
      <c r="G31" s="216"/>
      <c r="H31" s="217"/>
      <c r="I31" s="217"/>
      <c r="J31" s="216"/>
      <c r="K31" s="217"/>
    </row>
  </sheetData>
  <mergeCells count="29">
    <mergeCell ref="D30:I30"/>
    <mergeCell ref="J30:K30"/>
    <mergeCell ref="D31:I31"/>
    <mergeCell ref="J31:K31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2006</v>
      </c>
      <c r="B2">
        <f>+'anexo 3 '!$G$7+'anexo 3 '!$E$7+'anexo 3 '!$F$7+'anexo 3 '!$H$7</f>
        <v>4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2006</v>
      </c>
      <c r="B3">
        <f>+'anexo 3 '!$G$7+'anexo 3 '!$E$7+'anexo 3 '!$F$7+'anexo 3 '!$H$7</f>
        <v>4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2006</v>
      </c>
      <c r="B4">
        <f>+'anexo 3 '!$G$7+'anexo 3 '!$E$7+'anexo 3 '!$F$7+'anexo 3 '!$H$7</f>
        <v>4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2006</v>
      </c>
      <c r="B5">
        <f>+'anexo 3 '!$G$7+'anexo 3 '!$E$7+'anexo 3 '!$F$7+'anexo 3 '!$H$7</f>
        <v>4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2006</v>
      </c>
      <c r="B6">
        <f>+'anexo 3 '!$G$7+'anexo 3 '!$E$7+'anexo 3 '!$F$7+'anexo 3 '!$H$7</f>
        <v>4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2006</v>
      </c>
      <c r="B7">
        <f>+'anexo 3 '!$G$7+'anexo 3 '!$E$7+'anexo 3 '!$F$7+'anexo 3 '!$H$7</f>
        <v>4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2006</v>
      </c>
      <c r="B8">
        <f>+'anexo 3 '!$G$7+'anexo 3 '!$E$7+'anexo 3 '!$F$7+'anexo 3 '!$H$7</f>
        <v>4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2006</v>
      </c>
      <c r="B9">
        <f>+'anexo 3 '!$G$7+'anexo 3 '!$E$7+'anexo 3 '!$F$7+'anexo 3 '!$H$7</f>
        <v>4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2006</v>
      </c>
      <c r="B10">
        <f>+'anexo 3 '!$G$7+'anexo 3 '!$E$7+'anexo 3 '!$F$7+'anexo 3 '!$H$7</f>
        <v>4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2006</v>
      </c>
      <c r="B11">
        <f>+'anexo 3 '!$G$7+'anexo 3 '!$E$7+'anexo 3 '!$F$7+'anexo 3 '!$H$7</f>
        <v>4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2006</v>
      </c>
      <c r="B12">
        <f>+'anexo 3 '!$G$7+'anexo 3 '!$E$7+'anexo 3 '!$F$7+'anexo 3 '!$H$7</f>
        <v>4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2006</v>
      </c>
      <c r="B13">
        <f>+'anexo 3 '!$G$7+'anexo 3 '!$E$7+'anexo 3 '!$F$7+'anexo 3 '!$H$7</f>
        <v>4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2006</v>
      </c>
      <c r="B14">
        <f>+'anexo 3 '!$G$7+'anexo 3 '!$E$7+'anexo 3 '!$F$7+'anexo 3 '!$H$7</f>
        <v>4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5">
      <selection activeCell="H14" sqref="H14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212" t="s">
        <v>0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4" t="s">
        <v>39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77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2006</v>
      </c>
      <c r="C6" s="30" t="s">
        <v>42</v>
      </c>
      <c r="D6" s="32">
        <v>4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18"/>
      <c r="B9" s="119"/>
      <c r="C9" s="120"/>
      <c r="D9" s="119"/>
      <c r="E9" s="119"/>
      <c r="F9" s="119"/>
      <c r="G9" s="119"/>
      <c r="H9" s="121" t="s">
        <v>43</v>
      </c>
      <c r="I9" s="119" t="s">
        <v>44</v>
      </c>
      <c r="J9" s="122" t="s">
        <v>45</v>
      </c>
      <c r="K9" s="122"/>
    </row>
    <row r="10" spans="1:11" ht="12.75">
      <c r="A10" s="123"/>
      <c r="B10" s="124"/>
      <c r="C10" s="125" t="s">
        <v>46</v>
      </c>
      <c r="D10" s="125"/>
      <c r="E10" s="125"/>
      <c r="F10" s="125"/>
      <c r="G10" s="125"/>
      <c r="H10" s="126" t="s">
        <v>47</v>
      </c>
      <c r="I10" s="124" t="s">
        <v>48</v>
      </c>
      <c r="J10" s="126" t="s">
        <v>49</v>
      </c>
      <c r="K10" s="126" t="s">
        <v>50</v>
      </c>
    </row>
    <row r="11" spans="1:11" ht="12.75">
      <c r="A11" s="127"/>
      <c r="B11" s="128"/>
      <c r="C11" s="129"/>
      <c r="D11" s="129"/>
      <c r="E11" s="129"/>
      <c r="F11" s="129"/>
      <c r="G11" s="129"/>
      <c r="H11" s="130" t="s">
        <v>51</v>
      </c>
      <c r="I11" s="128" t="s">
        <v>4</v>
      </c>
      <c r="J11" s="131" t="s">
        <v>52</v>
      </c>
      <c r="K11" s="131"/>
    </row>
    <row r="12" spans="1:11" ht="12.75">
      <c r="A12" s="123"/>
      <c r="B12" s="124"/>
      <c r="C12" s="132"/>
      <c r="D12" s="132"/>
      <c r="E12" s="132"/>
      <c r="F12" s="132"/>
      <c r="G12" s="132"/>
      <c r="H12" s="133"/>
      <c r="I12" s="133"/>
      <c r="J12" s="133"/>
      <c r="K12" s="133"/>
    </row>
    <row r="13" spans="1:11" ht="12.75">
      <c r="A13" s="123" t="s">
        <v>53</v>
      </c>
      <c r="B13" s="134">
        <v>1</v>
      </c>
      <c r="C13" s="132" t="s">
        <v>54</v>
      </c>
      <c r="D13" s="135"/>
      <c r="E13" s="135"/>
      <c r="F13" s="135"/>
      <c r="G13" s="136"/>
      <c r="H13" s="137">
        <f>+'anexo 3 '!L26</f>
        <v>0</v>
      </c>
      <c r="I13" s="137">
        <v>0</v>
      </c>
      <c r="J13" s="137">
        <f>+H13-I13</f>
        <v>0</v>
      </c>
      <c r="K13" s="138" t="s">
        <v>55</v>
      </c>
    </row>
    <row r="14" spans="1:11" ht="12.75">
      <c r="A14" s="123" t="s">
        <v>56</v>
      </c>
      <c r="B14" s="134">
        <v>2</v>
      </c>
      <c r="C14" s="139" t="s">
        <v>57</v>
      </c>
      <c r="D14" s="135"/>
      <c r="E14" s="135"/>
      <c r="F14" s="135"/>
      <c r="G14" s="136"/>
      <c r="H14" s="140">
        <f>+SUM('Anexo 2 Bis'!D13:D15)+'Anexo 2 Bis'!D17</f>
        <v>5062630.66</v>
      </c>
      <c r="I14" s="140">
        <f>+'Anexo I Programacion Financiera'!K14</f>
        <v>4207689</v>
      </c>
      <c r="J14" s="140">
        <f>+H14-I14</f>
        <v>854941.6600000001</v>
      </c>
      <c r="K14" s="138" t="s">
        <v>58</v>
      </c>
    </row>
    <row r="15" spans="1:11" ht="19.5" customHeight="1">
      <c r="A15" s="123" t="s">
        <v>59</v>
      </c>
      <c r="B15" s="134">
        <v>3</v>
      </c>
      <c r="C15" s="139" t="s">
        <v>60</v>
      </c>
      <c r="D15" s="135"/>
      <c r="E15" s="135"/>
      <c r="F15" s="135"/>
      <c r="G15" s="136"/>
      <c r="H15" s="137">
        <f>+H13-H14</f>
        <v>-5062630.66</v>
      </c>
      <c r="I15" s="137">
        <f>+I13-I14</f>
        <v>-4207689</v>
      </c>
      <c r="J15" s="137">
        <f>+J13-J14</f>
        <v>-854941.6600000001</v>
      </c>
      <c r="K15" s="138"/>
    </row>
    <row r="16" spans="1:11" ht="12.75">
      <c r="A16" s="123" t="s">
        <v>61</v>
      </c>
      <c r="B16" s="134">
        <v>4</v>
      </c>
      <c r="C16" s="139" t="s">
        <v>62</v>
      </c>
      <c r="D16" s="141"/>
      <c r="E16" s="141"/>
      <c r="F16" s="141"/>
      <c r="G16" s="142"/>
      <c r="H16" s="143">
        <v>0</v>
      </c>
      <c r="I16" s="137">
        <v>0</v>
      </c>
      <c r="J16" s="137">
        <f>+H16-I16</f>
        <v>0</v>
      </c>
      <c r="K16" s="138" t="s">
        <v>55</v>
      </c>
    </row>
    <row r="17" spans="1:11" ht="12.75">
      <c r="A17" s="123" t="s">
        <v>63</v>
      </c>
      <c r="B17" s="134">
        <v>5</v>
      </c>
      <c r="C17" s="139" t="s">
        <v>64</v>
      </c>
      <c r="D17" s="135"/>
      <c r="E17" s="135"/>
      <c r="F17" s="135"/>
      <c r="G17" s="136"/>
      <c r="H17" s="140">
        <f>+SUM('Anexo 2 Bis'!D16)</f>
        <v>127037.65</v>
      </c>
      <c r="I17" s="140">
        <f>+'Anexo I Programacion Financiera'!K17</f>
        <v>59643</v>
      </c>
      <c r="J17" s="140">
        <f>+H17-I17</f>
        <v>67394.65</v>
      </c>
      <c r="K17" s="138" t="s">
        <v>58</v>
      </c>
    </row>
    <row r="18" spans="1:11" ht="19.5" customHeight="1">
      <c r="A18" s="123" t="s">
        <v>65</v>
      </c>
      <c r="B18" s="134">
        <v>6</v>
      </c>
      <c r="C18" s="139" t="s">
        <v>66</v>
      </c>
      <c r="D18" s="135"/>
      <c r="E18" s="135"/>
      <c r="F18" s="135"/>
      <c r="G18" s="136"/>
      <c r="H18" s="137">
        <f>+H15+H16-H17</f>
        <v>-5189668.3100000005</v>
      </c>
      <c r="I18" s="137">
        <f>+I15+I16-I17</f>
        <v>-4267332</v>
      </c>
      <c r="J18" s="137">
        <f>+J15+J16-J17</f>
        <v>-922336.3100000002</v>
      </c>
      <c r="K18" s="138"/>
    </row>
    <row r="19" spans="1:11" ht="12.75">
      <c r="A19" s="123"/>
      <c r="B19" s="134">
        <v>7</v>
      </c>
      <c r="C19" s="139" t="s">
        <v>121</v>
      </c>
      <c r="D19" s="135"/>
      <c r="E19" s="135"/>
      <c r="F19" s="135"/>
      <c r="G19" s="136"/>
      <c r="H19" s="137">
        <f>+H13+H16</f>
        <v>0</v>
      </c>
      <c r="I19" s="137">
        <f>+I13-I16</f>
        <v>0</v>
      </c>
      <c r="J19" s="137">
        <f>+J13-J16</f>
        <v>0</v>
      </c>
      <c r="K19" s="138"/>
    </row>
    <row r="20" spans="1:11" ht="12.75">
      <c r="A20" s="123"/>
      <c r="B20" s="134">
        <v>8</v>
      </c>
      <c r="C20" s="139" t="s">
        <v>122</v>
      </c>
      <c r="D20" s="135"/>
      <c r="E20" s="135"/>
      <c r="F20" s="135"/>
      <c r="G20" s="136"/>
      <c r="H20" s="140">
        <f>+H14+H17</f>
        <v>5189668.3100000005</v>
      </c>
      <c r="I20" s="140">
        <f>+I14+I17</f>
        <v>4267332</v>
      </c>
      <c r="J20" s="140">
        <f>+J14+J17</f>
        <v>922336.3100000002</v>
      </c>
      <c r="K20" s="138"/>
    </row>
    <row r="21" spans="1:11" ht="18" customHeight="1">
      <c r="A21" s="123" t="s">
        <v>67</v>
      </c>
      <c r="B21" s="134">
        <v>9</v>
      </c>
      <c r="C21" s="139" t="s">
        <v>68</v>
      </c>
      <c r="D21" s="135"/>
      <c r="E21" s="135"/>
      <c r="F21" s="135"/>
      <c r="G21" s="136"/>
      <c r="H21" s="137">
        <v>0</v>
      </c>
      <c r="I21" s="137">
        <v>0</v>
      </c>
      <c r="J21" s="137">
        <f>+H21-I21</f>
        <v>0</v>
      </c>
      <c r="K21" s="138" t="s">
        <v>55</v>
      </c>
    </row>
    <row r="22" spans="1:11" ht="12.75">
      <c r="A22" s="123" t="s">
        <v>69</v>
      </c>
      <c r="B22" s="134">
        <v>10</v>
      </c>
      <c r="C22" s="139" t="s">
        <v>70</v>
      </c>
      <c r="D22" s="135"/>
      <c r="E22" s="135"/>
      <c r="F22" s="135"/>
      <c r="G22" s="136"/>
      <c r="H22" s="137">
        <v>0</v>
      </c>
      <c r="I22" s="137">
        <v>0</v>
      </c>
      <c r="J22" s="137">
        <f>+H22-I22</f>
        <v>0</v>
      </c>
      <c r="K22" s="138" t="s">
        <v>58</v>
      </c>
    </row>
    <row r="23" spans="1:11" ht="19.5" customHeight="1">
      <c r="A23" s="123" t="s">
        <v>71</v>
      </c>
      <c r="B23" s="134">
        <v>11</v>
      </c>
      <c r="C23" s="139" t="s">
        <v>72</v>
      </c>
      <c r="D23" s="135"/>
      <c r="E23" s="135"/>
      <c r="F23" s="135"/>
      <c r="G23" s="136"/>
      <c r="H23" s="140">
        <f>+H18+H21-H22</f>
        <v>-5189668.3100000005</v>
      </c>
      <c r="I23" s="140">
        <f>+I18+I21-I22</f>
        <v>-4267332</v>
      </c>
      <c r="J23" s="140">
        <f>+J18+J21-J22</f>
        <v>-922336.3100000002</v>
      </c>
      <c r="K23" s="138"/>
    </row>
    <row r="24" spans="1:11" ht="18.75" customHeight="1">
      <c r="A24" s="123" t="s">
        <v>73</v>
      </c>
      <c r="B24" s="134">
        <v>12</v>
      </c>
      <c r="C24" s="139" t="s">
        <v>74</v>
      </c>
      <c r="D24" s="135"/>
      <c r="E24" s="135"/>
      <c r="F24" s="135"/>
      <c r="G24" s="136"/>
      <c r="H24" s="137">
        <v>0</v>
      </c>
      <c r="I24" s="137">
        <v>0</v>
      </c>
      <c r="J24" s="137">
        <f>+H24-I24</f>
        <v>0</v>
      </c>
      <c r="K24" s="138"/>
    </row>
    <row r="25" spans="1:11" ht="12.75">
      <c r="A25" s="123" t="s">
        <v>75</v>
      </c>
      <c r="B25" s="134">
        <v>13</v>
      </c>
      <c r="C25" s="139" t="s">
        <v>76</v>
      </c>
      <c r="D25" s="135"/>
      <c r="E25" s="135"/>
      <c r="F25" s="135"/>
      <c r="G25" s="136"/>
      <c r="H25" s="137">
        <f>+'Anexo 2 Bis'!D18</f>
        <v>0</v>
      </c>
      <c r="I25" s="137">
        <f>+'Anexo I Programacion Financiera'!K25</f>
        <v>0</v>
      </c>
      <c r="J25" s="137">
        <f>+H25-I25</f>
        <v>0</v>
      </c>
      <c r="K25" s="138" t="s">
        <v>77</v>
      </c>
    </row>
    <row r="26" spans="1:11" ht="18.75" customHeight="1">
      <c r="A26" s="123" t="s">
        <v>78</v>
      </c>
      <c r="B26" s="134">
        <v>14</v>
      </c>
      <c r="C26" s="139" t="s">
        <v>79</v>
      </c>
      <c r="D26" s="135"/>
      <c r="E26" s="135"/>
      <c r="F26" s="135"/>
      <c r="G26" s="136"/>
      <c r="H26" s="137">
        <f>+H24-H25</f>
        <v>0</v>
      </c>
      <c r="I26" s="137">
        <f>+I24-I25</f>
        <v>0</v>
      </c>
      <c r="J26" s="137">
        <f>+J24-J25</f>
        <v>0</v>
      </c>
      <c r="K26" s="138"/>
    </row>
    <row r="27" spans="1:11" s="64" customFormat="1" ht="24.75" customHeight="1">
      <c r="A27" s="144" t="s">
        <v>80</v>
      </c>
      <c r="B27" s="145">
        <v>15</v>
      </c>
      <c r="C27" s="146" t="s">
        <v>81</v>
      </c>
      <c r="D27" s="147"/>
      <c r="E27" s="147"/>
      <c r="F27" s="147"/>
      <c r="G27" s="148"/>
      <c r="H27" s="149">
        <f>+H23+H26</f>
        <v>-5189668.3100000005</v>
      </c>
      <c r="I27" s="149">
        <f>+I23+I26</f>
        <v>-4267332</v>
      </c>
      <c r="J27" s="149">
        <f>+J23+J26</f>
        <v>-922336.3100000002</v>
      </c>
      <c r="K27" s="130"/>
    </row>
    <row r="30" spans="1:11" s="67" customFormat="1" ht="21" customHeight="1">
      <c r="A30" s="65"/>
      <c r="B30" s="65"/>
      <c r="C30" s="66"/>
      <c r="D30" s="218"/>
      <c r="E30" s="218"/>
      <c r="F30" s="218"/>
      <c r="G30" s="218"/>
      <c r="H30" s="217"/>
      <c r="I30" s="217"/>
      <c r="J30" s="218"/>
      <c r="K30" s="217"/>
    </row>
    <row r="31" spans="1:11" s="67" customFormat="1" ht="9" customHeight="1">
      <c r="A31" s="65"/>
      <c r="B31" s="65"/>
      <c r="C31" s="68"/>
      <c r="D31" s="216"/>
      <c r="E31" s="216"/>
      <c r="F31" s="216"/>
      <c r="G31" s="216"/>
      <c r="H31" s="217"/>
      <c r="I31" s="217"/>
      <c r="J31" s="216"/>
      <c r="K31" s="217"/>
    </row>
    <row r="32" spans="1:11" s="67" customFormat="1" ht="9.75" customHeight="1">
      <c r="A32" s="65"/>
      <c r="B32" s="65"/>
      <c r="C32" s="68"/>
      <c r="D32" s="216"/>
      <c r="E32" s="216"/>
      <c r="F32" s="216"/>
      <c r="G32" s="216"/>
      <c r="H32" s="217"/>
      <c r="I32" s="217"/>
      <c r="J32" s="216"/>
      <c r="K32" s="217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Computos</cp:lastModifiedBy>
  <cp:lastPrinted>2007-02-22T15:04:50Z</cp:lastPrinted>
  <dcterms:created xsi:type="dcterms:W3CDTF">2005-10-29T15:03:20Z</dcterms:created>
  <dcterms:modified xsi:type="dcterms:W3CDTF">2007-02-22T16:17:28Z</dcterms:modified>
  <cp:category/>
  <cp:version/>
  <cp:contentType/>
  <cp:contentStatus/>
</cp:coreProperties>
</file>