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6" activeTab="10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" sheetId="11" r:id="rId11"/>
    <sheet name="Anexo 6" sheetId="12" r:id="rId12"/>
    <sheet name="anexo 6 arch txt" sheetId="13" r:id="rId13"/>
  </sheets>
  <externalReferences>
    <externalReference r:id="rId16"/>
  </externalReferences>
  <definedNames>
    <definedName name="_xlnm.Print_Area" localSheetId="2">'anexo 2 '!$A$1:$O$22</definedName>
  </definedNames>
  <calcPr fullCalcOnLoad="1"/>
</workbook>
</file>

<file path=xl/sharedStrings.xml><?xml version="1.0" encoding="utf-8"?>
<sst xmlns="http://schemas.openxmlformats.org/spreadsheetml/2006/main" count="289" uniqueCount="177">
  <si>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</si>
  <si>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</si>
  <si>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</si>
  <si>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</si>
  <si>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</si>
  <si>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</si>
  <si>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</si>
  <si>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</si>
  <si>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</si>
  <si>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</si>
  <si>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</si>
  <si>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</si>
  <si>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</si>
  <si>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</si>
  <si>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</si>
  <si>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</si>
  <si>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</si>
  <si>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</si>
  <si>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</si>
  <si>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</si>
  <si>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</si>
  <si>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</si>
  <si>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</si>
  <si>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</si>
  <si>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</si>
  <si>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</si>
  <si>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</si>
  <si>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</si>
  <si>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</si>
  <si>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</si>
  <si>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</si>
  <si>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</si>
  <si>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</si>
  <si>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</si>
  <si>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</si>
  <si>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</si>
  <si>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</si>
  <si>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</si>
  <si>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</si>
  <si>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</si>
  <si>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</si>
  <si>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</si>
  <si>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</si>
  <si>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</si>
  <si>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</si>
  <si>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</si>
  <si>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</si>
  <si>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</si>
  <si>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</si>
  <si>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</si>
  <si>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</si>
  <si>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</si>
  <si>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</si>
  <si>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</si>
  <si>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</si>
  <si>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</si>
  <si>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</si>
  <si>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</si>
  <si>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</si>
  <si>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</si>
  <si>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</si>
  <si>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</si>
  <si>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</si>
  <si>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</si>
  <si>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</si>
  <si>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</si>
  <si>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</si>
  <si>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</si>
  <si>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</si>
  <si>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</si>
  <si>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</si>
  <si>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</si>
  <si>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</si>
  <si>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</si>
  <si>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</si>
  <si>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</si>
  <si>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</si>
  <si>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</si>
  <si>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</si>
  <si>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</si>
  <si>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</si>
  <si>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</si>
  <si>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</si>
  <si>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</si>
  <si>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</si>
  <si>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</si>
  <si>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</si>
  <si>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</si>
  <si>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</si>
  <si>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</si>
  <si>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</si>
  <si>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</si>
  <si>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</si>
  <si>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</si>
  <si>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</si>
  <si>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</si>
  <si>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</si>
  <si>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</si>
  <si>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</si>
  <si>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</si>
  <si>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</si>
  <si>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</si>
  <si>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</si>
  <si>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</si>
  <si>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</si>
  <si>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</si>
  <si>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</si>
  <si>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</si>
  <si>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</si>
  <si>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</si>
  <si>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</si>
  <si>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</si>
  <si>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</si>
  <si>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</si>
  <si>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</si>
  <si>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</si>
  <si>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</si>
  <si>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</si>
  <si>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</si>
  <si>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</si>
  <si>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</si>
  <si>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</si>
  <si>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</si>
  <si>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</si>
  <si>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</si>
  <si>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</si>
  <si>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</si>
  <si>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</si>
  <si>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</si>
  <si>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</si>
  <si>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</si>
  <si>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</si>
  <si>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</si>
  <si>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</si>
  <si>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</si>
  <si>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</si>
  <si>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</si>
  <si>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</si>
  <si>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</si>
  <si>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</si>
  <si>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</si>
  <si>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</si>
  <si>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</si>
  <si>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</si>
  <si>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</si>
  <si>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</si>
  <si>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</si>
  <si>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</si>
  <si>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</si>
  <si>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</si>
  <si>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</si>
  <si>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</si>
  <si>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</si>
  <si>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</si>
  <si>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</si>
  <si>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</si>
  <si>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</si>
  <si>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</si>
  <si>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</si>
  <si>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</si>
  <si>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</si>
  <si>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</si>
  <si>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</si>
  <si>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</si>
  <si>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</si>
  <si>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</si>
  <si>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</si>
  <si>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</si>
  <si>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Las diferencias en el cumplimiento de metas obedecen al siguiente detalle:</t>
  </si>
  <si>
    <t>EJERCICIO: 2007</t>
  </si>
  <si>
    <t>REPARTICION /ORGANISMO: HONORABLE CAMARA DE DIPUTADOS</t>
  </si>
  <si>
    <t>EJERCICIO:  2.008</t>
  </si>
  <si>
    <t xml:space="preserve">           ACUERDO    Nº     3.949</t>
  </si>
  <si>
    <t xml:space="preserve"> ANEXO 30:     INFORMES ESCRITOS</t>
  </si>
  <si>
    <t>1) GASTOS EN PERSONAL: la diferencia responde a gastos diferidos para los trimestres siguientes.</t>
  </si>
  <si>
    <t>2) GASTOS DE CAPITAL: la diferencia de $ 71.901,25 responde a economías por compras de Bienes de Capital que feron previstas</t>
  </si>
  <si>
    <t xml:space="preserve">                                         pero que se ejecutarán en el segundo y tercer trimestres.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</si>
</sst>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20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1" applyBorder="1">
      <alignment/>
      <protection/>
    </xf>
    <xf numFmtId="49" fontId="5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4" fillId="0" borderId="0" xfId="21" applyBorder="1" applyAlignment="1">
      <alignment horizontal="right"/>
      <protection/>
    </xf>
    <xf numFmtId="0" fontId="4" fillId="0" borderId="9" xfId="21" applyBorder="1">
      <alignment/>
      <protection/>
    </xf>
    <xf numFmtId="0" fontId="5" fillId="0" borderId="9" xfId="21" applyFont="1" applyBorder="1">
      <alignment/>
      <protection/>
    </xf>
    <xf numFmtId="0" fontId="4" fillId="0" borderId="0" xfId="2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1" applyAlignment="1">
      <alignment horizontal="center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4" fillId="0" borderId="12" xfId="21" applyBorder="1" applyAlignment="1">
      <alignment horizontal="center"/>
      <protection/>
    </xf>
    <xf numFmtId="0" fontId="4" fillId="0" borderId="13" xfId="21" applyBorder="1" applyAlignment="1">
      <alignment horizontal="center"/>
      <protection/>
    </xf>
    <xf numFmtId="0" fontId="4" fillId="0" borderId="13" xfId="21" applyBorder="1" applyAlignment="1">
      <alignment horizontal="center" vertical="center"/>
      <protection/>
    </xf>
    <xf numFmtId="0" fontId="4" fillId="0" borderId="14" xfId="21" applyBorder="1" applyAlignment="1">
      <alignment horizontal="center"/>
      <protection/>
    </xf>
    <xf numFmtId="0" fontId="4" fillId="0" borderId="14" xfId="21" applyBorder="1" applyAlignment="1">
      <alignment horizontal="center" vertical="center"/>
      <protection/>
    </xf>
    <xf numFmtId="0" fontId="4" fillId="0" borderId="15" xfId="21" applyBorder="1" applyAlignment="1">
      <alignment horizontal="center"/>
      <protection/>
    </xf>
    <xf numFmtId="0" fontId="4" fillId="0" borderId="0" xfId="21" applyBorder="1" applyAlignment="1">
      <alignment horizontal="center" vertical="center"/>
      <protection/>
    </xf>
    <xf numFmtId="0" fontId="4" fillId="0" borderId="16" xfId="21" applyBorder="1" applyAlignment="1">
      <alignment horizontal="center"/>
      <protection/>
    </xf>
    <xf numFmtId="0" fontId="4" fillId="0" borderId="17" xfId="21" applyBorder="1" applyAlignment="1">
      <alignment horizontal="center"/>
      <protection/>
    </xf>
    <xf numFmtId="0" fontId="4" fillId="0" borderId="17" xfId="21" applyBorder="1" applyAlignment="1">
      <alignment horizontal="center" vertical="center"/>
      <protection/>
    </xf>
    <xf numFmtId="0" fontId="4" fillId="0" borderId="18" xfId="21" applyBorder="1" applyAlignment="1">
      <alignment horizontal="center" vertical="center"/>
      <protection/>
    </xf>
    <xf numFmtId="0" fontId="4" fillId="0" borderId="18" xfId="21" applyBorder="1">
      <alignment/>
      <protection/>
    </xf>
    <xf numFmtId="0" fontId="4" fillId="0" borderId="3" xfId="21" applyBorder="1">
      <alignment/>
      <protection/>
    </xf>
    <xf numFmtId="4" fontId="4" fillId="0" borderId="0" xfId="21" applyNumberFormat="1" applyBorder="1">
      <alignment/>
      <protection/>
    </xf>
    <xf numFmtId="4" fontId="4" fillId="0" borderId="19" xfId="21" applyNumberFormat="1" applyBorder="1">
      <alignment/>
      <protection/>
    </xf>
    <xf numFmtId="4" fontId="4" fillId="0" borderId="0" xfId="21" applyNumberFormat="1" applyBorder="1" applyAlignment="1">
      <alignment horizontal="right"/>
      <protection/>
    </xf>
    <xf numFmtId="4" fontId="4" fillId="0" borderId="19" xfId="21" applyNumberFormat="1" applyBorder="1" applyAlignment="1">
      <alignment horizontal="right"/>
      <protection/>
    </xf>
    <xf numFmtId="0" fontId="4" fillId="0" borderId="16" xfId="21" applyBorder="1" applyAlignment="1">
      <alignment horizontal="center" vertical="center"/>
      <protection/>
    </xf>
    <xf numFmtId="4" fontId="4" fillId="0" borderId="17" xfId="21" applyNumberFormat="1" applyBorder="1" applyAlignment="1">
      <alignment vertical="center"/>
      <protection/>
    </xf>
    <xf numFmtId="4" fontId="4" fillId="0" borderId="20" xfId="21" applyNumberForma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1" applyFont="1" applyAlignment="1">
      <alignment/>
      <protection/>
    </xf>
    <xf numFmtId="0" fontId="4" fillId="0" borderId="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17" xfId="21" applyFont="1" applyBorder="1" applyAlignment="1">
      <alignment horizontal="center" vertical="center"/>
      <protection/>
    </xf>
    <xf numFmtId="0" fontId="4" fillId="0" borderId="3" xfId="21" applyBorder="1" applyAlignment="1">
      <alignment horizontal="right"/>
      <protection/>
    </xf>
    <xf numFmtId="2" fontId="4" fillId="0" borderId="3" xfId="21" applyNumberFormat="1" applyBorder="1" applyAlignment="1">
      <alignment horizontal="right"/>
      <protection/>
    </xf>
    <xf numFmtId="2" fontId="4" fillId="0" borderId="18" xfId="21" applyNumberFormat="1" applyBorder="1" applyAlignment="1">
      <alignment horizontal="right"/>
      <protection/>
    </xf>
    <xf numFmtId="0" fontId="4" fillId="0" borderId="17" xfId="21" applyFont="1" applyBorder="1" applyAlignment="1">
      <alignment vertic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2" fontId="4" fillId="0" borderId="3" xfId="21" applyNumberFormat="1" applyBorder="1">
      <alignment/>
      <protection/>
    </xf>
    <xf numFmtId="2" fontId="4" fillId="0" borderId="18" xfId="21" applyNumberFormat="1" applyBorder="1">
      <alignment/>
      <protection/>
    </xf>
    <xf numFmtId="0" fontId="4" fillId="0" borderId="18" xfId="21" applyFont="1" applyBorder="1" applyAlignment="1">
      <alignment horizontal="center"/>
      <protection/>
    </xf>
    <xf numFmtId="2" fontId="4" fillId="0" borderId="14" xfId="21" applyNumberFormat="1" applyBorder="1">
      <alignment/>
      <protection/>
    </xf>
    <xf numFmtId="49" fontId="3" fillId="0" borderId="32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9" fillId="0" borderId="0" xfId="21" applyFont="1">
      <alignment/>
      <protection/>
    </xf>
    <xf numFmtId="0" fontId="11" fillId="0" borderId="0" xfId="0" applyFont="1" applyAlignment="1">
      <alignment/>
    </xf>
    <xf numFmtId="2" fontId="4" fillId="0" borderId="18" xfId="21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1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33" xfId="0" applyNumberFormat="1" applyFont="1" applyBorder="1" applyAlignment="1">
      <alignment horizontal="left"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2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8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3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4" fontId="17" fillId="0" borderId="0" xfId="21" applyNumberFormat="1" applyFont="1" applyBorder="1">
      <alignment/>
      <protection/>
    </xf>
    <xf numFmtId="4" fontId="17" fillId="0" borderId="19" xfId="21" applyNumberFormat="1" applyFont="1" applyBorder="1">
      <alignment/>
      <protection/>
    </xf>
    <xf numFmtId="4" fontId="17" fillId="0" borderId="3" xfId="21" applyNumberFormat="1" applyFont="1" applyBorder="1">
      <alignment/>
      <protection/>
    </xf>
    <xf numFmtId="0" fontId="17" fillId="0" borderId="3" xfId="21" applyFont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4" fontId="17" fillId="0" borderId="18" xfId="21" applyNumberFormat="1" applyFont="1" applyBorder="1">
      <alignment/>
      <protection/>
    </xf>
    <xf numFmtId="4" fontId="17" fillId="0" borderId="0" xfId="21" applyNumberFormat="1" applyFont="1" applyBorder="1" applyAlignment="1">
      <alignment horizontal="right"/>
      <protection/>
    </xf>
    <xf numFmtId="4" fontId="17" fillId="0" borderId="19" xfId="21" applyNumberFormat="1" applyFont="1" applyBorder="1" applyAlignment="1">
      <alignment horizontal="right"/>
      <protection/>
    </xf>
    <xf numFmtId="4" fontId="17" fillId="0" borderId="3" xfId="21" applyNumberFormat="1" applyFont="1" applyBorder="1" applyAlignment="1">
      <alignment horizontal="right"/>
      <protection/>
    </xf>
    <xf numFmtId="0" fontId="17" fillId="0" borderId="16" xfId="21" applyFont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vertical="center"/>
      <protection/>
    </xf>
    <xf numFmtId="4" fontId="17" fillId="0" borderId="17" xfId="21" applyNumberFormat="1" applyFont="1" applyBorder="1" applyAlignment="1">
      <alignment vertical="center"/>
      <protection/>
    </xf>
    <xf numFmtId="4" fontId="17" fillId="0" borderId="20" xfId="21" applyNumberFormat="1" applyFont="1" applyBorder="1" applyAlignment="1">
      <alignment vertical="center"/>
      <protection/>
    </xf>
    <xf numFmtId="4" fontId="17" fillId="0" borderId="18" xfId="2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9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1" applyFont="1" applyBorder="1">
      <alignment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/>
    </xf>
    <xf numFmtId="0" fontId="1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2" fillId="0" borderId="0" xfId="21" applyFont="1" applyAlignment="1">
      <alignment/>
      <protection/>
    </xf>
    <xf numFmtId="0" fontId="4" fillId="0" borderId="0" xfId="21" applyAlignment="1">
      <alignment/>
      <protection/>
    </xf>
    <xf numFmtId="2" fontId="3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2" fontId="3" fillId="0" borderId="9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4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47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2" fontId="3" fillId="0" borderId="3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3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2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17" fillId="0" borderId="43" xfId="0" applyFont="1" applyBorder="1" applyAlignment="1">
      <alignment/>
    </xf>
    <xf numFmtId="0" fontId="4" fillId="0" borderId="42" xfId="21" applyBorder="1">
      <alignment/>
      <protection/>
    </xf>
    <xf numFmtId="0" fontId="4" fillId="0" borderId="50" xfId="0" applyFont="1" applyBorder="1" applyAlignment="1">
      <alignment/>
    </xf>
    <xf numFmtId="0" fontId="17" fillId="0" borderId="43" xfId="21" applyFont="1" applyBorder="1" applyAlignment="1">
      <alignment/>
      <protection/>
    </xf>
    <xf numFmtId="0" fontId="17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center" vertical="center"/>
      <protection/>
    </xf>
    <xf numFmtId="0" fontId="0" fillId="0" borderId="51" xfId="0" applyBorder="1" applyAlignment="1">
      <alignment/>
    </xf>
    <xf numFmtId="0" fontId="17" fillId="0" borderId="45" xfId="21" applyFont="1" applyBorder="1" applyAlignment="1">
      <alignment horizontal="center" vertical="center"/>
      <protection/>
    </xf>
    <xf numFmtId="0" fontId="17" fillId="0" borderId="43" xfId="21" applyFont="1" applyBorder="1" applyAlignment="1">
      <alignment horizontal="left"/>
      <protection/>
    </xf>
    <xf numFmtId="0" fontId="17" fillId="0" borderId="44" xfId="21" applyFont="1" applyBorder="1" applyAlignment="1">
      <alignment horizontal="left" vertical="center"/>
      <protection/>
    </xf>
    <xf numFmtId="0" fontId="18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left"/>
      <protection/>
    </xf>
    <xf numFmtId="4" fontId="17" fillId="0" borderId="44" xfId="21" applyNumberFormat="1" applyFont="1" applyBorder="1">
      <alignment/>
      <protection/>
    </xf>
    <xf numFmtId="0" fontId="17" fillId="0" borderId="45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 EjePreCumMe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K23" sqref="K23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10" width="13.75390625" style="39" customWidth="1"/>
    <col min="11" max="11" width="12.375" style="39" customWidth="1"/>
    <col min="12" max="12" width="16.00390625" style="39" customWidth="1"/>
    <col min="13" max="16384" width="10.00390625" style="39" customWidth="1"/>
  </cols>
  <sheetData>
    <row r="1" spans="1:16" ht="15">
      <c r="A1" s="201" t="s">
        <v>0</v>
      </c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03" t="s">
        <v>114</v>
      </c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83" t="s">
        <v>169</v>
      </c>
      <c r="B6" s="29">
        <v>2008</v>
      </c>
      <c r="C6" s="30"/>
      <c r="D6" s="27"/>
      <c r="E6" s="27"/>
      <c r="F6" s="43"/>
      <c r="G6" s="27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0.75" customHeight="1">
      <c r="A8" s="33"/>
      <c r="B8" s="33"/>
    </row>
    <row r="9" spans="1:12" ht="13.5" customHeight="1">
      <c r="A9" s="44"/>
      <c r="B9" s="45"/>
      <c r="C9" s="46"/>
      <c r="D9" s="45"/>
      <c r="E9" s="45"/>
      <c r="F9" s="45"/>
      <c r="G9" s="45"/>
      <c r="H9" s="47"/>
      <c r="I9" s="45"/>
      <c r="J9" s="48"/>
      <c r="K9" s="48"/>
      <c r="L9" s="94" t="s">
        <v>119</v>
      </c>
    </row>
    <row r="10" spans="1:12" ht="12.75">
      <c r="A10" s="49"/>
      <c r="B10" s="33"/>
      <c r="C10" s="50" t="s">
        <v>46</v>
      </c>
      <c r="D10" s="50"/>
      <c r="E10" s="50"/>
      <c r="F10" s="50"/>
      <c r="G10" s="50"/>
      <c r="H10" s="87" t="s">
        <v>115</v>
      </c>
      <c r="I10" s="87" t="s">
        <v>116</v>
      </c>
      <c r="J10" s="87" t="s">
        <v>117</v>
      </c>
      <c r="K10" s="87" t="s">
        <v>118</v>
      </c>
      <c r="L10" s="95" t="s">
        <v>120</v>
      </c>
    </row>
    <row r="11" spans="1:12" ht="12.75">
      <c r="A11" s="51"/>
      <c r="B11" s="52"/>
      <c r="C11" s="53"/>
      <c r="D11" s="53"/>
      <c r="E11" s="53"/>
      <c r="F11" s="53"/>
      <c r="G11" s="53"/>
      <c r="H11" s="54"/>
      <c r="I11" s="52"/>
      <c r="J11" s="55"/>
      <c r="K11" s="55"/>
      <c r="L11" s="98" t="s">
        <v>27</v>
      </c>
    </row>
    <row r="12" spans="1:12" ht="12.75">
      <c r="A12" s="49"/>
      <c r="B12" s="33"/>
      <c r="C12" s="27"/>
      <c r="D12" s="27"/>
      <c r="E12" s="27"/>
      <c r="F12" s="27"/>
      <c r="G12" s="27"/>
      <c r="H12" s="56"/>
      <c r="I12" s="56"/>
      <c r="J12" s="56"/>
      <c r="K12" s="90"/>
      <c r="L12" s="56"/>
    </row>
    <row r="13" spans="1:12" ht="12.75">
      <c r="A13" s="49" t="s">
        <v>53</v>
      </c>
      <c r="B13" s="88">
        <v>1</v>
      </c>
      <c r="C13" s="27" t="s">
        <v>54</v>
      </c>
      <c r="D13" s="57"/>
      <c r="E13" s="57"/>
      <c r="F13" s="57"/>
      <c r="G13" s="58"/>
      <c r="H13" s="96">
        <v>0</v>
      </c>
      <c r="I13" s="96">
        <v>0</v>
      </c>
      <c r="J13" s="96">
        <v>0</v>
      </c>
      <c r="K13" s="91">
        <v>0</v>
      </c>
      <c r="L13" s="96">
        <f>SUM(H13:K13)</f>
        <v>0</v>
      </c>
    </row>
    <row r="14" spans="1:13" ht="12.75">
      <c r="A14" s="49" t="s">
        <v>56</v>
      </c>
      <c r="B14" s="88">
        <v>2</v>
      </c>
      <c r="C14" s="42" t="s">
        <v>57</v>
      </c>
      <c r="D14" s="57"/>
      <c r="E14" s="57"/>
      <c r="F14" s="57"/>
      <c r="G14" s="58"/>
      <c r="H14" s="97">
        <v>7109781.92</v>
      </c>
      <c r="I14" s="97">
        <v>8033312.58</v>
      </c>
      <c r="J14" s="97">
        <v>7109781.92</v>
      </c>
      <c r="K14" s="92">
        <v>8033312.58</v>
      </c>
      <c r="L14" s="96">
        <f aca="true" t="shared" si="0" ref="L14:L26">SUM(H14:K14)</f>
        <v>30286189</v>
      </c>
      <c r="M14" s="102">
        <f>2482218-411100</f>
        <v>2071118</v>
      </c>
    </row>
    <row r="15" spans="1:13" ht="19.5" customHeight="1">
      <c r="A15" s="49" t="s">
        <v>59</v>
      </c>
      <c r="B15" s="88">
        <v>3</v>
      </c>
      <c r="C15" s="42" t="s">
        <v>60</v>
      </c>
      <c r="D15" s="57"/>
      <c r="E15" s="57"/>
      <c r="F15" s="57"/>
      <c r="G15" s="58"/>
      <c r="H15" s="96">
        <f>+H13-H14</f>
        <v>-7109781.92</v>
      </c>
      <c r="I15" s="96">
        <f>+I13-I14</f>
        <v>-8033312.58</v>
      </c>
      <c r="J15" s="96">
        <f>+J13-J14</f>
        <v>-7109781.92</v>
      </c>
      <c r="K15" s="91">
        <f>+K13-K14</f>
        <v>-8033312.58</v>
      </c>
      <c r="L15" s="99">
        <f t="shared" si="0"/>
        <v>-30286189</v>
      </c>
      <c r="M15" s="102"/>
    </row>
    <row r="16" spans="1:13" ht="12.75">
      <c r="A16" s="49" t="s">
        <v>61</v>
      </c>
      <c r="B16" s="88">
        <v>4</v>
      </c>
      <c r="C16" s="42" t="s">
        <v>62</v>
      </c>
      <c r="D16" s="59"/>
      <c r="E16" s="59"/>
      <c r="F16" s="59"/>
      <c r="G16" s="60"/>
      <c r="H16" s="91">
        <v>0</v>
      </c>
      <c r="I16" s="96">
        <v>0</v>
      </c>
      <c r="J16" s="96">
        <v>0</v>
      </c>
      <c r="K16" s="91">
        <v>0</v>
      </c>
      <c r="L16" s="96">
        <f t="shared" si="0"/>
        <v>0</v>
      </c>
      <c r="M16" s="102"/>
    </row>
    <row r="17" spans="1:13" ht="12.75">
      <c r="A17" s="49" t="s">
        <v>63</v>
      </c>
      <c r="B17" s="88">
        <v>5</v>
      </c>
      <c r="C17" s="42" t="s">
        <v>64</v>
      </c>
      <c r="D17" s="57"/>
      <c r="E17" s="57"/>
      <c r="F17" s="57"/>
      <c r="G17" s="58"/>
      <c r="H17" s="97">
        <v>71901.25</v>
      </c>
      <c r="I17" s="97">
        <v>71901.25</v>
      </c>
      <c r="J17" s="97">
        <v>71901.25</v>
      </c>
      <c r="K17" s="92">
        <v>71901.25</v>
      </c>
      <c r="L17" s="97">
        <f t="shared" si="0"/>
        <v>287605</v>
      </c>
      <c r="M17" s="102">
        <f>181100+230000</f>
        <v>411100</v>
      </c>
    </row>
    <row r="18" spans="1:13" ht="19.5" customHeight="1">
      <c r="A18" s="49" t="s">
        <v>65</v>
      </c>
      <c r="B18" s="88">
        <v>6</v>
      </c>
      <c r="C18" s="42" t="s">
        <v>66</v>
      </c>
      <c r="D18" s="57"/>
      <c r="E18" s="57"/>
      <c r="F18" s="57"/>
      <c r="G18" s="58"/>
      <c r="H18" s="96">
        <f>+H15+H16-H17</f>
        <v>-7181683.17</v>
      </c>
      <c r="I18" s="96">
        <f>+I15+I16-I17</f>
        <v>-8105213.83</v>
      </c>
      <c r="J18" s="96">
        <f>+J15+J16-J17</f>
        <v>-7181683.17</v>
      </c>
      <c r="K18" s="91">
        <f>+K15+K16-K17</f>
        <v>-8105213.83</v>
      </c>
      <c r="L18" s="96">
        <f t="shared" si="0"/>
        <v>-30573794</v>
      </c>
      <c r="M18" s="102"/>
    </row>
    <row r="19" spans="1:12" ht="12.75">
      <c r="A19" s="49"/>
      <c r="B19" s="88">
        <v>7</v>
      </c>
      <c r="C19" s="83" t="s">
        <v>121</v>
      </c>
      <c r="D19" s="57"/>
      <c r="E19" s="57"/>
      <c r="F19" s="57"/>
      <c r="G19" s="58"/>
      <c r="H19" s="96">
        <f aca="true" t="shared" si="1" ref="H19:K20">+H13+H16</f>
        <v>0</v>
      </c>
      <c r="I19" s="96">
        <f t="shared" si="1"/>
        <v>0</v>
      </c>
      <c r="J19" s="96">
        <f t="shared" si="1"/>
        <v>0</v>
      </c>
      <c r="K19" s="91">
        <f t="shared" si="1"/>
        <v>0</v>
      </c>
      <c r="L19" s="96">
        <f t="shared" si="0"/>
        <v>0</v>
      </c>
    </row>
    <row r="20" spans="1:12" ht="12.75">
      <c r="A20" s="49"/>
      <c r="B20" s="88">
        <v>8</v>
      </c>
      <c r="C20" s="83" t="s">
        <v>122</v>
      </c>
      <c r="D20" s="57"/>
      <c r="E20" s="57"/>
      <c r="F20" s="57"/>
      <c r="G20" s="58"/>
      <c r="H20" s="97">
        <f t="shared" si="1"/>
        <v>7181683.17</v>
      </c>
      <c r="I20" s="97">
        <f t="shared" si="1"/>
        <v>8105213.83</v>
      </c>
      <c r="J20" s="97">
        <f t="shared" si="1"/>
        <v>7181683.17</v>
      </c>
      <c r="K20" s="92">
        <f t="shared" si="1"/>
        <v>8105213.83</v>
      </c>
      <c r="L20" s="96">
        <f t="shared" si="0"/>
        <v>30573794</v>
      </c>
    </row>
    <row r="21" spans="1:12" ht="18" customHeight="1">
      <c r="A21" s="49" t="s">
        <v>67</v>
      </c>
      <c r="B21" s="88">
        <v>9</v>
      </c>
      <c r="C21" s="42" t="s">
        <v>68</v>
      </c>
      <c r="D21" s="57"/>
      <c r="E21" s="57"/>
      <c r="F21" s="57"/>
      <c r="G21" s="58"/>
      <c r="H21" s="96">
        <v>0</v>
      </c>
      <c r="I21" s="96">
        <v>0</v>
      </c>
      <c r="J21" s="96">
        <v>0</v>
      </c>
      <c r="K21" s="91">
        <v>0</v>
      </c>
      <c r="L21" s="99">
        <f t="shared" si="0"/>
        <v>0</v>
      </c>
    </row>
    <row r="22" spans="1:12" ht="12.75">
      <c r="A22" s="49" t="s">
        <v>69</v>
      </c>
      <c r="B22" s="88">
        <v>10</v>
      </c>
      <c r="C22" s="42" t="s">
        <v>70</v>
      </c>
      <c r="D22" s="57"/>
      <c r="E22" s="57"/>
      <c r="F22" s="57"/>
      <c r="G22" s="58"/>
      <c r="H22" s="96">
        <v>0</v>
      </c>
      <c r="I22" s="96">
        <v>0</v>
      </c>
      <c r="J22" s="96">
        <v>0</v>
      </c>
      <c r="K22" s="91">
        <v>0</v>
      </c>
      <c r="L22" s="96">
        <f t="shared" si="0"/>
        <v>0</v>
      </c>
    </row>
    <row r="23" spans="1:12" ht="19.5" customHeight="1">
      <c r="A23" s="49" t="s">
        <v>71</v>
      </c>
      <c r="B23" s="88">
        <v>11</v>
      </c>
      <c r="C23" s="42" t="s">
        <v>72</v>
      </c>
      <c r="D23" s="57"/>
      <c r="E23" s="57"/>
      <c r="F23" s="57"/>
      <c r="G23" s="58"/>
      <c r="H23" s="97">
        <f>+H18+H21-H22</f>
        <v>-7181683.17</v>
      </c>
      <c r="I23" s="97">
        <f>+I18+I21-I22</f>
        <v>-8105213.83</v>
      </c>
      <c r="J23" s="97">
        <f>+J18+J21-J22</f>
        <v>-7181683.17</v>
      </c>
      <c r="K23" s="97">
        <f>+K18+K21-K22</f>
        <v>-8105213.83</v>
      </c>
      <c r="L23" s="97">
        <f t="shared" si="0"/>
        <v>-30573794</v>
      </c>
    </row>
    <row r="24" spans="1:12" ht="18.75" customHeight="1">
      <c r="A24" s="49" t="s">
        <v>73</v>
      </c>
      <c r="B24" s="88">
        <v>12</v>
      </c>
      <c r="C24" s="42" t="s">
        <v>74</v>
      </c>
      <c r="D24" s="57"/>
      <c r="E24" s="57"/>
      <c r="F24" s="57"/>
      <c r="G24" s="58"/>
      <c r="H24" s="96"/>
      <c r="I24" s="96"/>
      <c r="J24" s="96"/>
      <c r="K24" s="91"/>
      <c r="L24" s="96">
        <f t="shared" si="0"/>
        <v>0</v>
      </c>
    </row>
    <row r="25" spans="1:12" ht="12.75">
      <c r="A25" s="49" t="s">
        <v>75</v>
      </c>
      <c r="B25" s="88">
        <v>13</v>
      </c>
      <c r="C25" s="42" t="s">
        <v>76</v>
      </c>
      <c r="D25" s="57"/>
      <c r="E25" s="57"/>
      <c r="F25" s="57"/>
      <c r="G25" s="58"/>
      <c r="H25" s="96">
        <v>0</v>
      </c>
      <c r="I25" s="96">
        <v>0</v>
      </c>
      <c r="J25" s="96">
        <v>0</v>
      </c>
      <c r="K25" s="91">
        <v>0</v>
      </c>
      <c r="L25" s="96">
        <f t="shared" si="0"/>
        <v>0</v>
      </c>
    </row>
    <row r="26" spans="1:12" ht="18.75" customHeight="1">
      <c r="A26" s="49" t="s">
        <v>78</v>
      </c>
      <c r="B26" s="88">
        <v>14</v>
      </c>
      <c r="C26" s="42" t="s">
        <v>79</v>
      </c>
      <c r="D26" s="57"/>
      <c r="E26" s="57"/>
      <c r="F26" s="57"/>
      <c r="G26" s="58"/>
      <c r="H26" s="96">
        <f>+H24-H25</f>
        <v>0</v>
      </c>
      <c r="I26" s="96">
        <f>+I24-I25</f>
        <v>0</v>
      </c>
      <c r="J26" s="96">
        <f>+J24-J25</f>
        <v>0</v>
      </c>
      <c r="K26" s="91">
        <f>+K24-K25</f>
        <v>0</v>
      </c>
      <c r="L26" s="96">
        <f t="shared" si="0"/>
        <v>0</v>
      </c>
    </row>
    <row r="27" spans="1:12" s="64" customFormat="1" ht="24.75" customHeight="1">
      <c r="A27" s="61" t="s">
        <v>80</v>
      </c>
      <c r="B27" s="89">
        <v>15</v>
      </c>
      <c r="C27" s="93" t="s">
        <v>81</v>
      </c>
      <c r="D27" s="62"/>
      <c r="E27" s="62"/>
      <c r="F27" s="62"/>
      <c r="G27" s="63"/>
      <c r="H27" s="104">
        <f>+H23+H26</f>
        <v>-7181683.17</v>
      </c>
      <c r="I27" s="104">
        <f>+I23+I26</f>
        <v>-8105213.83</v>
      </c>
      <c r="J27" s="104">
        <f>+J23+J26</f>
        <v>-7181683.17</v>
      </c>
      <c r="K27" s="104">
        <f>+K23+K26</f>
        <v>-8105213.83</v>
      </c>
      <c r="L27" s="104">
        <f>+L23+L26</f>
        <v>-30573794</v>
      </c>
    </row>
    <row r="28" spans="8:10" ht="12.75">
      <c r="H28" s="102">
        <f>507300.35+110716.88</f>
        <v>618017.23</v>
      </c>
      <c r="I28" s="102">
        <f>1051409.42+238840.92-618017.23</f>
        <v>672233.1099999999</v>
      </c>
      <c r="J28" s="102">
        <f>1511041.82+417731.58-I28-H28</f>
        <v>638523.0600000003</v>
      </c>
    </row>
    <row r="30" spans="1:11" s="67" customFormat="1" ht="21" customHeight="1">
      <c r="A30" s="65"/>
      <c r="B30" s="65"/>
      <c r="C30" s="66"/>
      <c r="D30" s="190"/>
      <c r="E30" s="190"/>
      <c r="F30" s="190"/>
      <c r="G30" s="190"/>
      <c r="H30" s="189"/>
      <c r="I30" s="189"/>
      <c r="J30" s="190"/>
      <c r="K30" s="189"/>
    </row>
    <row r="31" spans="1:11" s="67" customFormat="1" ht="9" customHeight="1">
      <c r="A31" s="65"/>
      <c r="B31" s="65"/>
      <c r="C31" s="68"/>
      <c r="D31" s="188"/>
      <c r="E31" s="188"/>
      <c r="F31" s="188"/>
      <c r="G31" s="188"/>
      <c r="H31" s="189"/>
      <c r="I31" s="189"/>
      <c r="J31" s="188"/>
      <c r="K31" s="189"/>
    </row>
    <row r="32" spans="1:11" s="67" customFormat="1" ht="9.75" customHeight="1">
      <c r="A32" s="65"/>
      <c r="B32" s="65"/>
      <c r="C32" s="68"/>
      <c r="D32" s="188"/>
      <c r="E32" s="188"/>
      <c r="F32" s="188"/>
      <c r="G32" s="188"/>
      <c r="H32" s="189"/>
      <c r="I32" s="189"/>
      <c r="J32" s="188"/>
      <c r="K32" s="189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8" sqref="J18"/>
    </sheetView>
  </sheetViews>
  <sheetFormatPr defaultColWidth="10.00390625" defaultRowHeight="12.75"/>
  <cols>
    <col min="1" max="4" width="10.00390625" style="39" customWidth="1"/>
    <col min="5" max="5" width="10.75390625" style="39" customWidth="1"/>
    <col min="6" max="6" width="10.00390625" style="39" customWidth="1"/>
    <col min="7" max="7" width="10.50390625" style="39" customWidth="1"/>
    <col min="8" max="16384" width="10.00390625" style="39" customWidth="1"/>
  </cols>
  <sheetData>
    <row r="1" spans="1:7" ht="12.75">
      <c r="A1" s="39" t="s">
        <v>27</v>
      </c>
      <c r="B1" s="39" t="s">
        <v>4</v>
      </c>
      <c r="C1" s="39" t="s">
        <v>28</v>
      </c>
      <c r="D1" s="39" t="s">
        <v>46</v>
      </c>
      <c r="E1" s="39" t="s">
        <v>43</v>
      </c>
      <c r="F1" s="39" t="s">
        <v>82</v>
      </c>
      <c r="G1" s="39" t="s">
        <v>83</v>
      </c>
    </row>
    <row r="2" spans="1:7" ht="12.75">
      <c r="A2" s="39">
        <f>+'Anexo 4 '!$B$6</f>
        <v>2008</v>
      </c>
      <c r="B2" s="39">
        <f>+'Anexo 4 '!$F$6+'Anexo 4 '!$D$6+'Anexo 4 '!$E$6+'Anexo 4 '!$G$6</f>
        <v>1</v>
      </c>
      <c r="C2" s="84" t="str">
        <f>+'Anexo 4 '!$K$5</f>
        <v>010102</v>
      </c>
      <c r="D2" s="39">
        <f>+'Anexo 4 '!B13</f>
        <v>1</v>
      </c>
      <c r="E2" s="106">
        <f>+'Anexo 4 '!H13</f>
        <v>0</v>
      </c>
      <c r="F2" s="106">
        <f>+'Anexo 4 '!I13</f>
        <v>0</v>
      </c>
      <c r="G2" s="106">
        <f>+'Anexo 4 '!J13</f>
        <v>0</v>
      </c>
    </row>
    <row r="3" spans="1:7" ht="12.75">
      <c r="A3" s="39">
        <f>+'Anexo 4 '!$B$6</f>
        <v>2008</v>
      </c>
      <c r="B3" s="39">
        <f>+'Anexo 4 '!$F$6+'Anexo 4 '!$D$6+'Anexo 4 '!$E$6+'Anexo 4 '!$G$6</f>
        <v>1</v>
      </c>
      <c r="C3" s="84" t="str">
        <f>+'Anexo 4 '!$K$5</f>
        <v>010102</v>
      </c>
      <c r="D3" s="39">
        <f>+'Anexo 4 '!B14</f>
        <v>2</v>
      </c>
      <c r="E3" s="106">
        <f>+'Anexo 4 '!H14</f>
        <v>6161613</v>
      </c>
      <c r="F3" s="106">
        <f>+'Anexo 4 '!I14</f>
        <v>7109781.92</v>
      </c>
      <c r="G3" s="106">
        <f>+'Anexo 4 '!J14</f>
        <v>-948168.9199999999</v>
      </c>
    </row>
    <row r="4" spans="1:7" ht="12.75">
      <c r="A4" s="39">
        <f>+'Anexo 4 '!$B$6</f>
        <v>2008</v>
      </c>
      <c r="B4" s="39">
        <f>+'Anexo 4 '!$F$6+'Anexo 4 '!$D$6+'Anexo 4 '!$E$6+'Anexo 4 '!$G$6</f>
        <v>1</v>
      </c>
      <c r="C4" s="84" t="str">
        <f>+'Anexo 4 '!$K$5</f>
        <v>010102</v>
      </c>
      <c r="D4" s="39">
        <f>+'Anexo 4 '!B15</f>
        <v>3</v>
      </c>
      <c r="E4" s="106">
        <f>+'Anexo 4 '!H15</f>
        <v>-6161613</v>
      </c>
      <c r="F4" s="106">
        <f>+'Anexo 4 '!I15</f>
        <v>-7109781.92</v>
      </c>
      <c r="G4" s="106">
        <f>+'Anexo 4 '!J15</f>
        <v>948168.9199999999</v>
      </c>
    </row>
    <row r="5" spans="1:7" ht="12.75">
      <c r="A5" s="39">
        <f>+'Anexo 4 '!$B$6</f>
        <v>2008</v>
      </c>
      <c r="B5" s="39">
        <f>+'Anexo 4 '!$F$6+'Anexo 4 '!$D$6+'Anexo 4 '!$E$6+'Anexo 4 '!$G$6</f>
        <v>1</v>
      </c>
      <c r="C5" s="84" t="str">
        <f>+'Anexo 4 '!$K$5</f>
        <v>010102</v>
      </c>
      <c r="D5" s="39">
        <f>+'Anexo 4 '!B16</f>
        <v>4</v>
      </c>
      <c r="E5" s="106">
        <f>+'Anexo 4 '!H16</f>
        <v>0</v>
      </c>
      <c r="F5" s="106">
        <f>+'Anexo 4 '!I16</f>
        <v>0</v>
      </c>
      <c r="G5" s="106">
        <f>+'Anexo 4 '!J16</f>
        <v>0</v>
      </c>
    </row>
    <row r="6" spans="1:7" ht="12.75">
      <c r="A6" s="39">
        <f>+'Anexo 4 '!$B$6</f>
        <v>2008</v>
      </c>
      <c r="B6" s="39">
        <f>+'Anexo 4 '!$F$6+'Anexo 4 '!$D$6+'Anexo 4 '!$E$6+'Anexo 4 '!$G$6</f>
        <v>1</v>
      </c>
      <c r="C6" s="84" t="str">
        <f>+'Anexo 4 '!$K$5</f>
        <v>010102</v>
      </c>
      <c r="D6" s="39">
        <f>+'Anexo 4 '!B17</f>
        <v>5</v>
      </c>
      <c r="E6" s="106">
        <f>+'Anexo 4 '!H17</f>
        <v>0</v>
      </c>
      <c r="F6" s="106">
        <f>+'Anexo 4 '!I17</f>
        <v>71901.25</v>
      </c>
      <c r="G6" s="106">
        <f>+'Anexo 4 '!J17</f>
        <v>-71901.25</v>
      </c>
    </row>
    <row r="7" spans="1:7" ht="12.75">
      <c r="A7" s="39">
        <f>+'Anexo 4 '!$B$6</f>
        <v>2008</v>
      </c>
      <c r="B7" s="39">
        <f>+'Anexo 4 '!$F$6+'Anexo 4 '!$D$6+'Anexo 4 '!$E$6+'Anexo 4 '!$G$6</f>
        <v>1</v>
      </c>
      <c r="C7" s="84" t="str">
        <f>+'Anexo 4 '!$K$5</f>
        <v>010102</v>
      </c>
      <c r="D7" s="39">
        <f>+'Anexo 4 '!B18</f>
        <v>6</v>
      </c>
      <c r="E7" s="106">
        <f>+'Anexo 4 '!H18</f>
        <v>-6161613</v>
      </c>
      <c r="F7" s="106">
        <f>+'Anexo 4 '!I18</f>
        <v>-7181683.17</v>
      </c>
      <c r="G7" s="106">
        <f>+'Anexo 4 '!J18</f>
        <v>1020070.1699999999</v>
      </c>
    </row>
    <row r="8" spans="1:7" ht="12.75">
      <c r="A8" s="39">
        <f>+'Anexo 4 '!$B$6</f>
        <v>2008</v>
      </c>
      <c r="B8" s="39">
        <f>+'Anexo 4 '!$F$6+'Anexo 4 '!$D$6+'Anexo 4 '!$E$6+'Anexo 4 '!$G$6</f>
        <v>1</v>
      </c>
      <c r="C8" s="84" t="str">
        <f>+'Anexo 4 '!$K$5</f>
        <v>010102</v>
      </c>
      <c r="D8" s="39">
        <f>+'Anexo 4 '!B19</f>
        <v>7</v>
      </c>
      <c r="E8" s="106">
        <f>+'Anexo 4 '!H19</f>
        <v>0</v>
      </c>
      <c r="F8" s="106">
        <f>+'Anexo 4 '!I19</f>
        <v>0</v>
      </c>
      <c r="G8" s="106">
        <f>+'Anexo 4 '!J19</f>
        <v>0</v>
      </c>
    </row>
    <row r="9" spans="1:7" ht="12.75">
      <c r="A9" s="39">
        <f>+'Anexo 4 '!$B$6</f>
        <v>2008</v>
      </c>
      <c r="B9" s="39">
        <f>+'Anexo 4 '!$F$6+'Anexo 4 '!$D$6+'Anexo 4 '!$E$6+'Anexo 4 '!$G$6</f>
        <v>1</v>
      </c>
      <c r="C9" s="84" t="str">
        <f>+'Anexo 4 '!$K$5</f>
        <v>010102</v>
      </c>
      <c r="D9" s="39">
        <f>+'Anexo 4 '!B20</f>
        <v>8</v>
      </c>
      <c r="E9" s="106">
        <f>+'Anexo 4 '!H20</f>
        <v>6161613</v>
      </c>
      <c r="F9" s="106">
        <f>+'Anexo 4 '!I20</f>
        <v>7181683.17</v>
      </c>
      <c r="G9" s="106">
        <f>+'Anexo 4 '!J20</f>
        <v>-1020070.1699999999</v>
      </c>
    </row>
    <row r="10" spans="1:7" ht="12.75">
      <c r="A10" s="39">
        <f>+'Anexo 4 '!$B$6</f>
        <v>2008</v>
      </c>
      <c r="B10" s="39">
        <f>+'Anexo 4 '!$F$6+'Anexo 4 '!$D$6+'Anexo 4 '!$E$6+'Anexo 4 '!$G$6</f>
        <v>1</v>
      </c>
      <c r="C10" s="84" t="str">
        <f>+'Anexo 4 '!$K$5</f>
        <v>010102</v>
      </c>
      <c r="D10" s="39">
        <f>+'Anexo 4 '!B21</f>
        <v>9</v>
      </c>
      <c r="E10" s="106">
        <f>+'Anexo 4 '!H21</f>
        <v>0</v>
      </c>
      <c r="F10" s="106">
        <f>+'Anexo 4 '!I21</f>
        <v>0</v>
      </c>
      <c r="G10" s="106">
        <f>+'Anexo 4 '!J21</f>
        <v>0</v>
      </c>
    </row>
    <row r="11" spans="1:7" ht="12.75">
      <c r="A11" s="39">
        <f>+'Anexo 4 '!$B$6</f>
        <v>2008</v>
      </c>
      <c r="B11" s="39">
        <f>+'Anexo 4 '!$F$6+'Anexo 4 '!$D$6+'Anexo 4 '!$E$6+'Anexo 4 '!$G$6</f>
        <v>1</v>
      </c>
      <c r="C11" s="84" t="str">
        <f>+'Anexo 4 '!$K$5</f>
        <v>010102</v>
      </c>
      <c r="D11" s="39">
        <f>+'Anexo 4 '!B22</f>
        <v>10</v>
      </c>
      <c r="E11" s="106">
        <f>+'Anexo 4 '!H22</f>
        <v>0</v>
      </c>
      <c r="F11" s="106">
        <f>+'Anexo 4 '!I22</f>
        <v>0</v>
      </c>
      <c r="G11" s="106">
        <f>+'Anexo 4 '!J22</f>
        <v>0</v>
      </c>
    </row>
    <row r="12" spans="1:7" ht="12.75">
      <c r="A12" s="39">
        <f>+'Anexo 4 '!$B$6</f>
        <v>2008</v>
      </c>
      <c r="B12" s="39">
        <f>+'Anexo 4 '!$F$6+'Anexo 4 '!$D$6+'Anexo 4 '!$E$6+'Anexo 4 '!$G$6</f>
        <v>1</v>
      </c>
      <c r="C12" s="84" t="str">
        <f>+'Anexo 4 '!$K$5</f>
        <v>010102</v>
      </c>
      <c r="D12" s="39">
        <f>+'Anexo 4 '!B23</f>
        <v>11</v>
      </c>
      <c r="E12" s="106">
        <f>+'Anexo 4 '!H23</f>
        <v>-6161613</v>
      </c>
      <c r="F12" s="106">
        <f>+'Anexo 4 '!I23</f>
        <v>-7181683.17</v>
      </c>
      <c r="G12" s="106">
        <f>+'Anexo 4 '!J23</f>
        <v>1020070.1699999999</v>
      </c>
    </row>
    <row r="13" spans="1:7" ht="12.75">
      <c r="A13" s="39">
        <f>+'Anexo 4 '!$B$6</f>
        <v>2008</v>
      </c>
      <c r="B13" s="39">
        <f>+'Anexo 4 '!$F$6+'Anexo 4 '!$D$6+'Anexo 4 '!$E$6+'Anexo 4 '!$G$6</f>
        <v>1</v>
      </c>
      <c r="C13" s="84" t="str">
        <f>+'Anexo 4 '!$K$5</f>
        <v>010102</v>
      </c>
      <c r="D13" s="39">
        <f>+'Anexo 4 '!B24</f>
        <v>12</v>
      </c>
      <c r="E13" s="106">
        <f>+'Anexo 4 '!H24</f>
        <v>0</v>
      </c>
      <c r="F13" s="106">
        <f>+'Anexo 4 '!I24</f>
        <v>0</v>
      </c>
      <c r="G13" s="106">
        <f>+'Anexo 4 '!J24</f>
        <v>0</v>
      </c>
    </row>
    <row r="14" spans="1:7" ht="12.75">
      <c r="A14" s="39">
        <f>+'Anexo 4 '!$B$6</f>
        <v>2008</v>
      </c>
      <c r="B14" s="39">
        <f>+'Anexo 4 '!$F$6+'Anexo 4 '!$D$6+'Anexo 4 '!$E$6+'Anexo 4 '!$G$6</f>
        <v>1</v>
      </c>
      <c r="C14" s="84" t="str">
        <f>+'Anexo 4 '!$K$5</f>
        <v>010102</v>
      </c>
      <c r="D14" s="39">
        <f>+'Anexo 4 '!B25</f>
        <v>13</v>
      </c>
      <c r="E14" s="106">
        <f>+'Anexo 4 '!H25</f>
        <v>0</v>
      </c>
      <c r="F14" s="106">
        <f>+'Anexo 4 '!I25</f>
        <v>0</v>
      </c>
      <c r="G14" s="106">
        <f>+'Anexo 4 '!J25</f>
        <v>0</v>
      </c>
    </row>
    <row r="15" spans="1:7" ht="12.75">
      <c r="A15" s="39">
        <f>+'Anexo 4 '!$B$6</f>
        <v>2008</v>
      </c>
      <c r="B15" s="39">
        <f>+'Anexo 4 '!$F$6+'Anexo 4 '!$D$6+'Anexo 4 '!$E$6+'Anexo 4 '!$G$6</f>
        <v>1</v>
      </c>
      <c r="C15" s="84" t="str">
        <f>+'Anexo 4 '!$K$5</f>
        <v>010102</v>
      </c>
      <c r="D15" s="39">
        <f>+'Anexo 4 '!B26</f>
        <v>14</v>
      </c>
      <c r="E15" s="106">
        <f>+'Anexo 4 '!H26</f>
        <v>0</v>
      </c>
      <c r="F15" s="106">
        <f>+'Anexo 4 '!I26</f>
        <v>0</v>
      </c>
      <c r="G15" s="106">
        <f>+'Anexo 4 '!J26</f>
        <v>0</v>
      </c>
    </row>
    <row r="16" spans="1:7" ht="12.75">
      <c r="A16" s="39">
        <f>+'Anexo 4 '!$B$6</f>
        <v>2008</v>
      </c>
      <c r="B16" s="39">
        <f>+'Anexo 4 '!$F$6+'Anexo 4 '!$D$6+'Anexo 4 '!$E$6+'Anexo 4 '!$G$6</f>
        <v>1</v>
      </c>
      <c r="C16" s="84" t="str">
        <f>+'Anexo 4 '!$K$5</f>
        <v>010102</v>
      </c>
      <c r="D16" s="39">
        <f>+'Anexo 4 '!B27</f>
        <v>15</v>
      </c>
      <c r="E16" s="106">
        <f>+'Anexo 4 '!H27</f>
        <v>-6161613</v>
      </c>
      <c r="F16" s="106">
        <f>+'Anexo 4 '!I27</f>
        <v>-7181683.17</v>
      </c>
      <c r="G16" s="106">
        <f>+'Anexo 4 '!J27</f>
        <v>1020070.1699999999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36"/>
  <sheetViews>
    <sheetView tabSelected="1" workbookViewId="0" topLeftCell="A6">
      <selection activeCell="A13" sqref="A13"/>
    </sheetView>
  </sheetViews>
  <sheetFormatPr defaultColWidth="11.00390625" defaultRowHeight="12.75"/>
  <cols>
    <col min="1" max="1" width="5.25390625" style="0" customWidth="1"/>
    <col min="8" max="11" width="3.125" style="0" customWidth="1"/>
    <col min="12" max="12" width="1.875" style="0" customWidth="1"/>
  </cols>
  <sheetData>
    <row r="3" spans="3:6" ht="12.75">
      <c r="C3" s="185"/>
      <c r="D3" s="185" t="s">
        <v>172</v>
      </c>
      <c r="E3" s="185"/>
      <c r="F3" s="185"/>
    </row>
    <row r="4" spans="3:6" ht="12.75">
      <c r="C4" s="185"/>
      <c r="D4" s="185"/>
      <c r="E4" s="185"/>
      <c r="F4" s="185"/>
    </row>
    <row r="5" spans="3:6" ht="12.75">
      <c r="C5" s="185"/>
      <c r="D5" s="185" t="s">
        <v>173</v>
      </c>
      <c r="E5" s="185"/>
      <c r="F5" s="185"/>
    </row>
    <row r="6" ht="13.5" thickBot="1"/>
    <row r="7" spans="2:12" ht="12.75">
      <c r="B7" s="175"/>
      <c r="C7" s="170"/>
      <c r="D7" s="170"/>
      <c r="E7" s="170"/>
      <c r="F7" s="170"/>
      <c r="G7" s="170"/>
      <c r="H7" s="170"/>
      <c r="I7" s="170"/>
      <c r="J7" s="170"/>
      <c r="K7" s="170"/>
      <c r="L7" s="171"/>
    </row>
    <row r="8" spans="2:12" ht="12.75">
      <c r="B8" s="176" t="s">
        <v>170</v>
      </c>
      <c r="C8" s="177"/>
      <c r="D8" s="177"/>
      <c r="E8" s="177"/>
      <c r="F8" s="177"/>
      <c r="G8" s="177"/>
      <c r="H8" s="177"/>
      <c r="I8" s="177"/>
      <c r="J8" s="177"/>
      <c r="K8" s="177"/>
      <c r="L8" s="172"/>
    </row>
    <row r="9" spans="2:12" ht="12.75"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2"/>
    </row>
    <row r="10" spans="2:12" ht="12.75">
      <c r="B10" s="259" t="s">
        <v>40</v>
      </c>
      <c r="C10" s="28"/>
      <c r="D10" s="28" t="s">
        <v>162</v>
      </c>
      <c r="E10" s="177"/>
      <c r="F10" s="177"/>
      <c r="G10" s="177"/>
      <c r="H10" s="177"/>
      <c r="I10" s="177"/>
      <c r="J10" s="177"/>
      <c r="K10" s="177"/>
      <c r="L10" s="172"/>
    </row>
    <row r="11" spans="2:12" ht="12.75">
      <c r="B11" s="176"/>
      <c r="C11" s="177"/>
      <c r="D11" s="177"/>
      <c r="E11" s="177"/>
      <c r="F11" s="177"/>
      <c r="G11" s="177"/>
      <c r="H11" s="178">
        <v>1</v>
      </c>
      <c r="I11" s="178">
        <v>2</v>
      </c>
      <c r="J11" s="178">
        <v>3</v>
      </c>
      <c r="K11" s="178">
        <v>4</v>
      </c>
      <c r="L11" s="172"/>
    </row>
    <row r="12" spans="2:12" ht="12.75">
      <c r="B12" s="176" t="s">
        <v>171</v>
      </c>
      <c r="C12" s="177"/>
      <c r="D12" s="177"/>
      <c r="E12" s="177"/>
      <c r="F12" s="177"/>
      <c r="G12" s="177" t="s">
        <v>42</v>
      </c>
      <c r="H12" s="174" t="s">
        <v>73</v>
      </c>
      <c r="I12" s="174"/>
      <c r="J12" s="174"/>
      <c r="K12" s="174"/>
      <c r="L12" s="172"/>
    </row>
    <row r="13" spans="2:12" ht="13.5" thickBot="1"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73"/>
    </row>
    <row r="14" spans="2:12" ht="12.75">
      <c r="B14" s="260"/>
      <c r="C14" s="184"/>
      <c r="D14" s="184"/>
      <c r="E14" s="184"/>
      <c r="F14" s="184"/>
      <c r="G14" s="184"/>
      <c r="H14" s="184"/>
      <c r="I14" s="184"/>
      <c r="J14" s="184"/>
      <c r="K14" s="184"/>
      <c r="L14" s="264"/>
    </row>
    <row r="15" spans="2:15" ht="12.75">
      <c r="B15" s="261" t="s">
        <v>168</v>
      </c>
      <c r="C15" s="262"/>
      <c r="D15" s="263"/>
      <c r="E15" s="262"/>
      <c r="F15" s="262"/>
      <c r="G15" s="262"/>
      <c r="H15" s="262"/>
      <c r="I15" s="262"/>
      <c r="J15" s="262"/>
      <c r="K15" s="263"/>
      <c r="L15" s="265"/>
      <c r="M15" s="169"/>
      <c r="N15" s="169"/>
      <c r="O15" s="169"/>
    </row>
    <row r="16" spans="2:15" ht="12.75">
      <c r="B16" s="261"/>
      <c r="C16" s="262"/>
      <c r="D16" s="263"/>
      <c r="E16" s="262"/>
      <c r="F16" s="262"/>
      <c r="G16" s="262"/>
      <c r="H16" s="262"/>
      <c r="I16" s="262"/>
      <c r="J16" s="262"/>
      <c r="K16" s="263"/>
      <c r="L16" s="265"/>
      <c r="M16" s="169"/>
      <c r="N16" s="169"/>
      <c r="O16" s="169"/>
    </row>
    <row r="17" spans="2:15" ht="12.75">
      <c r="B17" s="266" t="s">
        <v>174</v>
      </c>
      <c r="C17" s="262"/>
      <c r="D17" s="267"/>
      <c r="E17" s="263"/>
      <c r="F17" s="263"/>
      <c r="G17" s="263"/>
      <c r="H17" s="263"/>
      <c r="I17" s="263"/>
      <c r="J17" s="262"/>
      <c r="K17" s="263"/>
      <c r="L17" s="265"/>
      <c r="M17" s="169"/>
      <c r="N17" s="169"/>
      <c r="O17" s="169"/>
    </row>
    <row r="18" spans="2:15" ht="12.75">
      <c r="B18" s="261" t="s">
        <v>175</v>
      </c>
      <c r="C18" s="268"/>
      <c r="D18" s="269"/>
      <c r="E18" s="270"/>
      <c r="F18" s="270"/>
      <c r="G18" s="270"/>
      <c r="H18" s="270"/>
      <c r="I18" s="270"/>
      <c r="J18" s="270"/>
      <c r="K18" s="270"/>
      <c r="L18" s="271"/>
      <c r="M18" s="169"/>
      <c r="N18" s="169"/>
      <c r="O18" s="169"/>
    </row>
    <row r="19" spans="2:12" ht="12.75">
      <c r="B19" s="258" t="s">
        <v>176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3"/>
    </row>
    <row r="20" spans="2:12" ht="12.75"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3"/>
    </row>
    <row r="21" spans="2:12" ht="12.75"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3"/>
    </row>
    <row r="22" spans="2:12" ht="12.75"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3"/>
    </row>
    <row r="23" spans="2:12" ht="12.75">
      <c r="B23" s="181"/>
      <c r="C23" s="182"/>
      <c r="D23" s="182"/>
      <c r="E23" s="182"/>
      <c r="F23" s="182"/>
      <c r="G23" s="182"/>
      <c r="H23" s="182"/>
      <c r="I23" s="182"/>
      <c r="J23" s="182"/>
      <c r="K23" s="182"/>
      <c r="L23" s="183"/>
    </row>
    <row r="24" spans="2:12" ht="12.75">
      <c r="B24" s="181"/>
      <c r="C24" s="182"/>
      <c r="D24" s="182"/>
      <c r="E24" s="182"/>
      <c r="F24" s="182"/>
      <c r="G24" s="182"/>
      <c r="H24" s="182"/>
      <c r="I24" s="182"/>
      <c r="J24" s="182"/>
      <c r="K24" s="182"/>
      <c r="L24" s="183"/>
    </row>
    <row r="25" spans="2:12" ht="12.75"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3"/>
    </row>
    <row r="26" spans="2:12" ht="12.75"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3"/>
    </row>
    <row r="27" spans="2:12" ht="12.75"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3"/>
    </row>
    <row r="28" spans="2:12" ht="12.75">
      <c r="B28" s="181"/>
      <c r="C28" s="182"/>
      <c r="D28" s="182"/>
      <c r="E28" s="182"/>
      <c r="F28" s="182"/>
      <c r="G28" s="182"/>
      <c r="H28" s="182"/>
      <c r="I28" s="182"/>
      <c r="J28" s="182"/>
      <c r="K28" s="182"/>
      <c r="L28" s="183"/>
    </row>
    <row r="29" spans="2:12" ht="12.75"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3"/>
    </row>
    <row r="30" spans="2:12" ht="12.7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3"/>
    </row>
    <row r="31" spans="2:12" ht="12.75"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3"/>
    </row>
    <row r="32" spans="2:12" ht="12.75"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3"/>
    </row>
    <row r="33" spans="2:12" ht="12.75"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3"/>
    </row>
    <row r="34" spans="2:12" ht="12.75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3"/>
    </row>
    <row r="35" spans="2:12" ht="12.75"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3"/>
    </row>
    <row r="36" spans="2:12" ht="12.75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3"/>
    </row>
  </sheetData>
  <printOptions/>
  <pageMargins left="0.24" right="0.24" top="1.68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H12" sqref="H12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01" t="s">
        <v>0</v>
      </c>
      <c r="B1" s="201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03" t="s">
        <v>160</v>
      </c>
      <c r="B3" s="203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168" t="s">
        <v>40</v>
      </c>
      <c r="K5" s="28" t="s">
        <v>162</v>
      </c>
    </row>
    <row r="6" spans="1:11" ht="12.75">
      <c r="A6" s="83" t="s">
        <v>41</v>
      </c>
      <c r="B6" s="29">
        <v>2008</v>
      </c>
      <c r="C6" s="30" t="s">
        <v>42</v>
      </c>
      <c r="D6" s="31">
        <v>1</v>
      </c>
      <c r="E6" s="31"/>
      <c r="F6" s="32"/>
      <c r="G6" s="32"/>
      <c r="H6" s="27"/>
      <c r="I6" s="27"/>
      <c r="J6" s="27"/>
      <c r="K6" s="27"/>
    </row>
    <row r="7" ht="13.5" thickBot="1"/>
    <row r="8" spans="1:11" ht="12.75">
      <c r="A8" s="6"/>
      <c r="B8" s="218" t="s">
        <v>46</v>
      </c>
      <c r="C8" s="243"/>
      <c r="D8" s="243"/>
      <c r="E8" s="243"/>
      <c r="F8" s="243"/>
      <c r="G8" s="244"/>
      <c r="H8" s="74" t="s">
        <v>134</v>
      </c>
      <c r="I8" s="247" t="s">
        <v>136</v>
      </c>
      <c r="J8" s="248"/>
      <c r="K8" s="69" t="s">
        <v>140</v>
      </c>
    </row>
    <row r="9" spans="1:11" ht="12.75">
      <c r="A9" s="6"/>
      <c r="B9" s="245"/>
      <c r="C9" s="232"/>
      <c r="D9" s="232"/>
      <c r="E9" s="232"/>
      <c r="F9" s="232"/>
      <c r="G9" s="233"/>
      <c r="H9" s="71" t="s">
        <v>135</v>
      </c>
      <c r="I9" s="249" t="s">
        <v>137</v>
      </c>
      <c r="J9" s="250"/>
      <c r="K9" s="70" t="s">
        <v>141</v>
      </c>
    </row>
    <row r="10" spans="1:11" ht="13.5" thickBot="1">
      <c r="A10" s="6"/>
      <c r="B10" s="234"/>
      <c r="C10" s="235"/>
      <c r="D10" s="235"/>
      <c r="E10" s="235"/>
      <c r="F10" s="235"/>
      <c r="G10" s="236"/>
      <c r="H10" s="72" t="s">
        <v>139</v>
      </c>
      <c r="I10" s="241" t="s">
        <v>138</v>
      </c>
      <c r="J10" s="242"/>
      <c r="K10" s="73" t="s">
        <v>139</v>
      </c>
    </row>
    <row r="11" spans="1:11" ht="12.75">
      <c r="A11" s="160">
        <v>1</v>
      </c>
      <c r="B11" s="252" t="s">
        <v>142</v>
      </c>
      <c r="C11" s="243"/>
      <c r="D11" s="243"/>
      <c r="E11" s="243"/>
      <c r="F11" s="243"/>
      <c r="G11" s="244"/>
      <c r="H11" s="161">
        <f>+SUM(H12:H17)</f>
        <v>0</v>
      </c>
      <c r="I11" s="246">
        <f>+SUM(I12:J17)</f>
        <v>5263323.74</v>
      </c>
      <c r="J11" s="246"/>
      <c r="K11" s="162">
        <f>+SUM(K12:K17)</f>
        <v>5263323.74</v>
      </c>
    </row>
    <row r="12" spans="1:11" ht="12.75">
      <c r="A12" s="160">
        <v>2</v>
      </c>
      <c r="B12" s="253" t="s">
        <v>143</v>
      </c>
      <c r="C12" s="232"/>
      <c r="D12" s="232"/>
      <c r="E12" s="232"/>
      <c r="F12" s="232"/>
      <c r="G12" s="233"/>
      <c r="H12" s="163">
        <v>0</v>
      </c>
      <c r="I12" s="205">
        <f>+'Anexo 2 Bis'!J13+'Anexo 2 Bis'!K13</f>
        <v>5230276</v>
      </c>
      <c r="J12" s="205"/>
      <c r="K12" s="16">
        <f aca="true" t="shared" si="0" ref="K12:K17">+H12+I12</f>
        <v>5230276</v>
      </c>
    </row>
    <row r="13" spans="1:11" ht="12.75">
      <c r="A13" s="160">
        <v>3</v>
      </c>
      <c r="B13" s="253" t="s">
        <v>144</v>
      </c>
      <c r="C13" s="232"/>
      <c r="D13" s="232"/>
      <c r="E13" s="232"/>
      <c r="F13" s="232"/>
      <c r="G13" s="233"/>
      <c r="H13" s="163">
        <v>0</v>
      </c>
      <c r="I13" s="205">
        <f>+'Anexo 2 Bis'!J14+'Anexo 2 Bis'!K14</f>
        <v>33047.73999999999</v>
      </c>
      <c r="J13" s="205"/>
      <c r="K13" s="16">
        <f t="shared" si="0"/>
        <v>33047.73999999999</v>
      </c>
    </row>
    <row r="14" spans="1:11" ht="12.75">
      <c r="A14" s="160">
        <v>4</v>
      </c>
      <c r="B14" s="253" t="s">
        <v>145</v>
      </c>
      <c r="C14" s="232"/>
      <c r="D14" s="232"/>
      <c r="E14" s="232"/>
      <c r="F14" s="232"/>
      <c r="G14" s="233"/>
      <c r="H14" s="163">
        <v>0</v>
      </c>
      <c r="I14" s="205">
        <f>+'Anexo 2 Bis'!J15+'Anexo 2 Bis'!K15</f>
        <v>0</v>
      </c>
      <c r="J14" s="205"/>
      <c r="K14" s="16">
        <f t="shared" si="0"/>
        <v>0</v>
      </c>
    </row>
    <row r="15" spans="1:11" ht="12.75">
      <c r="A15" s="160">
        <v>5</v>
      </c>
      <c r="B15" s="253" t="s">
        <v>146</v>
      </c>
      <c r="C15" s="232"/>
      <c r="D15" s="232"/>
      <c r="E15" s="232"/>
      <c r="F15" s="232"/>
      <c r="G15" s="233"/>
      <c r="H15" s="163">
        <v>0</v>
      </c>
      <c r="I15" s="205">
        <f>+'Anexo 2 Bis'!J16+'Anexo 2 Bis'!K16</f>
        <v>0</v>
      </c>
      <c r="J15" s="205"/>
      <c r="K15" s="16">
        <f t="shared" si="0"/>
        <v>0</v>
      </c>
    </row>
    <row r="16" spans="1:11" ht="12.75">
      <c r="A16" s="160">
        <v>6</v>
      </c>
      <c r="B16" s="253" t="s">
        <v>147</v>
      </c>
      <c r="C16" s="232"/>
      <c r="D16" s="232"/>
      <c r="E16" s="232"/>
      <c r="F16" s="232"/>
      <c r="G16" s="233"/>
      <c r="H16" s="163">
        <v>0</v>
      </c>
      <c r="I16" s="205">
        <f>+'Anexo 2 Bis'!J17+'Anexo 2 Bis'!K17</f>
        <v>0</v>
      </c>
      <c r="J16" s="205"/>
      <c r="K16" s="16">
        <f t="shared" si="0"/>
        <v>0</v>
      </c>
    </row>
    <row r="17" spans="1:11" ht="12.75">
      <c r="A17" s="160">
        <v>9</v>
      </c>
      <c r="B17" s="253" t="s">
        <v>148</v>
      </c>
      <c r="C17" s="232"/>
      <c r="D17" s="232"/>
      <c r="E17" s="232"/>
      <c r="F17" s="232"/>
      <c r="G17" s="233"/>
      <c r="H17" s="163">
        <v>0</v>
      </c>
      <c r="I17" s="205">
        <f>+'Anexo 2 Bis'!J18+'Anexo 2 Bis'!K18</f>
        <v>0</v>
      </c>
      <c r="J17" s="205"/>
      <c r="K17" s="16">
        <f t="shared" si="0"/>
        <v>0</v>
      </c>
    </row>
    <row r="18" spans="1:11" ht="12.75">
      <c r="A18" s="160">
        <v>10</v>
      </c>
      <c r="B18" s="231" t="s">
        <v>149</v>
      </c>
      <c r="C18" s="232"/>
      <c r="D18" s="232"/>
      <c r="E18" s="232"/>
      <c r="F18" s="232"/>
      <c r="G18" s="233"/>
      <c r="H18" s="164">
        <f>+SUM(H19:H22)</f>
        <v>0</v>
      </c>
      <c r="I18" s="251">
        <f>+SUM(I19:J22)</f>
        <v>0</v>
      </c>
      <c r="J18" s="251"/>
      <c r="K18" s="165">
        <f>+SUM(K19:K22)</f>
        <v>0</v>
      </c>
    </row>
    <row r="19" spans="1:11" ht="12.75">
      <c r="A19" s="160">
        <v>11</v>
      </c>
      <c r="B19" s="245" t="s">
        <v>150</v>
      </c>
      <c r="C19" s="232"/>
      <c r="D19" s="232"/>
      <c r="E19" s="232"/>
      <c r="F19" s="232"/>
      <c r="G19" s="233"/>
      <c r="H19" s="163">
        <v>0</v>
      </c>
      <c r="I19" s="205">
        <f>+'Anexo 2 Bis'!J16+'Anexo 2 Bis'!K16</f>
        <v>0</v>
      </c>
      <c r="J19" s="205"/>
      <c r="K19" s="16">
        <f aca="true" t="shared" si="1" ref="K19:K24">+H19+I19</f>
        <v>0</v>
      </c>
    </row>
    <row r="20" spans="1:11" ht="12.75">
      <c r="A20" s="160">
        <v>12</v>
      </c>
      <c r="B20" s="245" t="s">
        <v>151</v>
      </c>
      <c r="C20" s="232"/>
      <c r="D20" s="232"/>
      <c r="E20" s="232"/>
      <c r="F20" s="232"/>
      <c r="G20" s="233"/>
      <c r="H20" s="163">
        <v>0</v>
      </c>
      <c r="I20" s="205">
        <f>+'Anexo 2 Bis'!J17+'Anexo 2 Bis'!K17</f>
        <v>0</v>
      </c>
      <c r="J20" s="205"/>
      <c r="K20" s="16">
        <f t="shared" si="1"/>
        <v>0</v>
      </c>
    </row>
    <row r="21" spans="1:11" ht="12.75">
      <c r="A21" s="160">
        <v>13</v>
      </c>
      <c r="B21" s="245" t="s">
        <v>152</v>
      </c>
      <c r="C21" s="232"/>
      <c r="D21" s="232"/>
      <c r="E21" s="232"/>
      <c r="F21" s="232"/>
      <c r="G21" s="233"/>
      <c r="H21" s="163">
        <v>0</v>
      </c>
      <c r="I21" s="205">
        <v>0</v>
      </c>
      <c r="J21" s="205"/>
      <c r="K21" s="16">
        <f t="shared" si="1"/>
        <v>0</v>
      </c>
    </row>
    <row r="22" spans="1:11" ht="12.75">
      <c r="A22" s="160">
        <v>16</v>
      </c>
      <c r="B22" s="245" t="s">
        <v>153</v>
      </c>
      <c r="C22" s="232"/>
      <c r="D22" s="232"/>
      <c r="E22" s="232"/>
      <c r="F22" s="232"/>
      <c r="G22" s="233"/>
      <c r="H22" s="163">
        <v>0</v>
      </c>
      <c r="I22" s="205">
        <v>0</v>
      </c>
      <c r="J22" s="205"/>
      <c r="K22" s="16">
        <f t="shared" si="1"/>
        <v>0</v>
      </c>
    </row>
    <row r="23" spans="1:11" ht="12.75">
      <c r="A23" s="160">
        <v>17</v>
      </c>
      <c r="B23" s="231" t="s">
        <v>154</v>
      </c>
      <c r="C23" s="232"/>
      <c r="D23" s="232"/>
      <c r="E23" s="232"/>
      <c r="F23" s="232"/>
      <c r="G23" s="233"/>
      <c r="H23" s="164">
        <v>0</v>
      </c>
      <c r="I23" s="251">
        <v>0</v>
      </c>
      <c r="J23" s="251"/>
      <c r="K23" s="165">
        <f t="shared" si="1"/>
        <v>0</v>
      </c>
    </row>
    <row r="24" spans="1:11" ht="12.75">
      <c r="A24" s="160">
        <v>18</v>
      </c>
      <c r="B24" s="231" t="s">
        <v>155</v>
      </c>
      <c r="C24" s="232"/>
      <c r="D24" s="232"/>
      <c r="E24" s="232"/>
      <c r="F24" s="232"/>
      <c r="G24" s="233"/>
      <c r="H24" s="164">
        <f>+'[1]anexo 2 '!$O$17</f>
        <v>0</v>
      </c>
      <c r="I24" s="251">
        <f>+'Anexo 2 Bis'!K18+'Anexo 2 Bis'!J18</f>
        <v>0</v>
      </c>
      <c r="J24" s="251"/>
      <c r="K24" s="165">
        <f t="shared" si="1"/>
        <v>0</v>
      </c>
    </row>
    <row r="25" spans="1:11" ht="12.75">
      <c r="A25" s="6"/>
      <c r="B25" s="231" t="s">
        <v>156</v>
      </c>
      <c r="C25" s="232"/>
      <c r="D25" s="232"/>
      <c r="E25" s="232"/>
      <c r="F25" s="232"/>
      <c r="G25" s="233"/>
      <c r="H25" s="164">
        <f>+H11+H18+H23+H24</f>
        <v>0</v>
      </c>
      <c r="I25" s="251">
        <f>+I11+I18+I23+I24</f>
        <v>5263323.74</v>
      </c>
      <c r="J25" s="251"/>
      <c r="K25" s="165">
        <f>+K11+K18+K23+K24</f>
        <v>5263323.74</v>
      </c>
    </row>
    <row r="26" spans="1:11" ht="13.5" thickBot="1">
      <c r="A26" s="6"/>
      <c r="B26" s="234"/>
      <c r="C26" s="235"/>
      <c r="D26" s="235"/>
      <c r="E26" s="235"/>
      <c r="F26" s="235"/>
      <c r="G26" s="236"/>
      <c r="H26" s="166"/>
      <c r="I26" s="254"/>
      <c r="J26" s="254"/>
      <c r="K26" s="167"/>
    </row>
    <row r="27" spans="3:7" ht="48.75" customHeight="1">
      <c r="C27" s="255"/>
      <c r="D27" s="256"/>
      <c r="E27" s="256"/>
      <c r="F27" s="256"/>
      <c r="G27" s="257"/>
    </row>
    <row r="28" spans="2:11" ht="12.75">
      <c r="B28" s="238"/>
      <c r="C28" s="238"/>
      <c r="D28" s="238"/>
      <c r="E28" s="238"/>
      <c r="F28" s="110"/>
      <c r="G28" s="238"/>
      <c r="H28" s="239"/>
      <c r="I28" s="6"/>
      <c r="J28" s="239"/>
      <c r="K28" s="239"/>
    </row>
    <row r="29" spans="2:11" ht="11.25" customHeight="1">
      <c r="B29" s="240"/>
      <c r="C29" s="240"/>
      <c r="D29" s="240"/>
      <c r="E29" s="240"/>
      <c r="F29" s="108"/>
      <c r="G29" s="240"/>
      <c r="H29" s="237"/>
      <c r="I29" s="109"/>
      <c r="J29" s="237"/>
      <c r="K29" s="237"/>
    </row>
    <row r="30" spans="2:11" ht="9.75" customHeight="1">
      <c r="B30" s="237"/>
      <c r="C30" s="237"/>
      <c r="D30" s="237"/>
      <c r="E30" s="237"/>
      <c r="F30" s="109"/>
      <c r="G30" s="237"/>
      <c r="H30" s="237"/>
      <c r="I30" s="109"/>
      <c r="J30" s="237"/>
      <c r="K30" s="237"/>
    </row>
  </sheetData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15:G15"/>
    <mergeCell ref="B16:G16"/>
    <mergeCell ref="B17:G17"/>
    <mergeCell ref="B20:G20"/>
    <mergeCell ref="B11:G11"/>
    <mergeCell ref="B12:G12"/>
    <mergeCell ref="B13:G13"/>
    <mergeCell ref="B14:G14"/>
    <mergeCell ref="I17:J17"/>
    <mergeCell ref="I18:J18"/>
    <mergeCell ref="I23:J23"/>
    <mergeCell ref="I24:J24"/>
    <mergeCell ref="I19:J19"/>
    <mergeCell ref="I20:J20"/>
    <mergeCell ref="I21:J21"/>
    <mergeCell ref="I22:J22"/>
    <mergeCell ref="A1:K1"/>
    <mergeCell ref="A3:K3"/>
    <mergeCell ref="I8:J8"/>
    <mergeCell ref="I9:J9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B25:G25"/>
    <mergeCell ref="B26:G26"/>
    <mergeCell ref="J29:K29"/>
    <mergeCell ref="J30:K30"/>
    <mergeCell ref="B30:E30"/>
    <mergeCell ref="G28:H28"/>
    <mergeCell ref="G29:H29"/>
    <mergeCell ref="G30:H30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2008</v>
      </c>
      <c r="B2">
        <f>+'Anexo 6'!$G$6</f>
        <v>0</v>
      </c>
      <c r="C2" s="34" t="str">
        <f>+'Anexo 6'!$K$5</f>
        <v>010102</v>
      </c>
      <c r="D2">
        <f>+'Anexo 6'!A11</f>
        <v>1</v>
      </c>
      <c r="E2" s="36">
        <f>+'Anexo 6'!H11</f>
        <v>0</v>
      </c>
      <c r="F2" s="36">
        <f>+'Anexo 6'!I11</f>
        <v>5263323.74</v>
      </c>
      <c r="G2" s="36">
        <f>+'Anexo 6'!K11</f>
        <v>5263323.74</v>
      </c>
    </row>
    <row r="3" spans="1:7" ht="12.75">
      <c r="A3">
        <f>+'Anexo 6'!$B$6</f>
        <v>2008</v>
      </c>
      <c r="B3">
        <f>+'Anexo 6'!$G$6</f>
        <v>0</v>
      </c>
      <c r="C3" s="34" t="str">
        <f>+'Anexo 6'!$K$5</f>
        <v>010102</v>
      </c>
      <c r="D3">
        <f>+'Anexo 6'!A12</f>
        <v>2</v>
      </c>
      <c r="E3" s="36">
        <f>+'Anexo 6'!H12</f>
        <v>0</v>
      </c>
      <c r="F3" s="36">
        <f>+'Anexo 6'!I12</f>
        <v>5230276</v>
      </c>
      <c r="G3" s="36">
        <f>+'Anexo 6'!K12</f>
        <v>5230276</v>
      </c>
    </row>
    <row r="4" spans="1:7" ht="12.75">
      <c r="A4">
        <f>+'Anexo 6'!$B$6</f>
        <v>2008</v>
      </c>
      <c r="B4">
        <f>+'Anexo 6'!$G$6</f>
        <v>0</v>
      </c>
      <c r="C4" s="34" t="str">
        <f>+'Anexo 6'!$K$5</f>
        <v>010102</v>
      </c>
      <c r="D4">
        <f>+'Anexo 6'!A13</f>
        <v>3</v>
      </c>
      <c r="E4" s="36">
        <f>+'Anexo 6'!H13</f>
        <v>0</v>
      </c>
      <c r="F4" s="36">
        <f>+'Anexo 6'!I13</f>
        <v>33047.73999999999</v>
      </c>
      <c r="G4" s="36">
        <f>+'Anexo 6'!K13</f>
        <v>33047.73999999999</v>
      </c>
    </row>
    <row r="5" spans="1:7" ht="12.75">
      <c r="A5">
        <f>+'Anexo 6'!$B$6</f>
        <v>2008</v>
      </c>
      <c r="B5">
        <f>+'Anexo 6'!$G$6</f>
        <v>0</v>
      </c>
      <c r="C5" s="34" t="str">
        <f>+'Anexo 6'!$K$5</f>
        <v>010102</v>
      </c>
      <c r="D5">
        <f>+'Anexo 6'!A14</f>
        <v>4</v>
      </c>
      <c r="E5" s="36">
        <f>+'Anexo 6'!H14</f>
        <v>0</v>
      </c>
      <c r="F5" s="36">
        <f>+'Anexo 6'!I14</f>
        <v>0</v>
      </c>
      <c r="G5" s="36">
        <f>+'Anexo 6'!K14</f>
        <v>0</v>
      </c>
    </row>
    <row r="6" spans="1:7" ht="12.75">
      <c r="A6">
        <f>+'Anexo 6'!$B$6</f>
        <v>2008</v>
      </c>
      <c r="B6">
        <f>+'Anexo 6'!$G$6</f>
        <v>0</v>
      </c>
      <c r="C6" s="34" t="str">
        <f>+'Anexo 6'!$K$5</f>
        <v>010102</v>
      </c>
      <c r="D6">
        <f>+'Anexo 6'!A15</f>
        <v>5</v>
      </c>
      <c r="E6" s="36">
        <f>+'Anexo 6'!H15</f>
        <v>0</v>
      </c>
      <c r="F6" s="36">
        <f>+'Anexo 6'!I15</f>
        <v>0</v>
      </c>
      <c r="G6" s="36">
        <f>+'Anexo 6'!K15</f>
        <v>0</v>
      </c>
    </row>
    <row r="7" spans="1:7" ht="12.75">
      <c r="A7">
        <f>+'Anexo 6'!$B$6</f>
        <v>2008</v>
      </c>
      <c r="B7">
        <f>+'Anexo 6'!$G$6</f>
        <v>0</v>
      </c>
      <c r="C7" s="34" t="str">
        <f>+'Anexo 6'!$K$5</f>
        <v>010102</v>
      </c>
      <c r="D7">
        <f>+'Anexo 6'!A16</f>
        <v>6</v>
      </c>
      <c r="E7" s="36">
        <f>+'Anexo 6'!H16</f>
        <v>0</v>
      </c>
      <c r="F7" s="36">
        <f>+'Anexo 6'!I16</f>
        <v>0</v>
      </c>
      <c r="G7" s="36">
        <f>+'Anexo 6'!K16</f>
        <v>0</v>
      </c>
    </row>
    <row r="8" spans="1:7" ht="12.75">
      <c r="A8">
        <f>+'Anexo 6'!$B$6</f>
        <v>2008</v>
      </c>
      <c r="B8">
        <f>+'Anexo 6'!$G$6</f>
        <v>0</v>
      </c>
      <c r="C8" s="34" t="str">
        <f>+'Anexo 6'!$K$5</f>
        <v>010102</v>
      </c>
      <c r="D8">
        <f>+'Anexo 6'!A17</f>
        <v>9</v>
      </c>
      <c r="E8" s="36">
        <f>+'Anexo 6'!H17</f>
        <v>0</v>
      </c>
      <c r="F8" s="36">
        <f>+'Anexo 6'!I17</f>
        <v>0</v>
      </c>
      <c r="G8" s="36">
        <f>+'Anexo 6'!K17</f>
        <v>0</v>
      </c>
    </row>
    <row r="9" spans="1:7" ht="12.75">
      <c r="A9">
        <f>+'Anexo 6'!$B$6</f>
        <v>2008</v>
      </c>
      <c r="B9">
        <f>+'Anexo 6'!$G$6</f>
        <v>0</v>
      </c>
      <c r="C9" s="34" t="str">
        <f>+'Anexo 6'!$K$5</f>
        <v>010102</v>
      </c>
      <c r="D9">
        <f>+'Anexo 6'!A18</f>
        <v>10</v>
      </c>
      <c r="E9" s="36">
        <f>+'Anexo 6'!H18</f>
        <v>0</v>
      </c>
      <c r="F9" s="36">
        <f>+'Anexo 6'!I18</f>
        <v>0</v>
      </c>
      <c r="G9" s="36">
        <f>+'Anexo 6'!K18</f>
        <v>0</v>
      </c>
    </row>
    <row r="10" spans="1:7" ht="12.75">
      <c r="A10">
        <f>+'Anexo 6'!$B$6</f>
        <v>2008</v>
      </c>
      <c r="B10">
        <f>+'Anexo 6'!$G$6</f>
        <v>0</v>
      </c>
      <c r="C10" s="34" t="str">
        <f>+'Anexo 6'!$K$5</f>
        <v>010102</v>
      </c>
      <c r="D10">
        <f>+'Anexo 6'!A19</f>
        <v>11</v>
      </c>
      <c r="E10" s="36">
        <f>+'Anexo 6'!H19</f>
        <v>0</v>
      </c>
      <c r="F10" s="36">
        <f>+'Anexo 6'!I19</f>
        <v>0</v>
      </c>
      <c r="G10" s="36">
        <f>+'Anexo 6'!K19</f>
        <v>0</v>
      </c>
    </row>
    <row r="11" spans="1:7" ht="12.75">
      <c r="A11">
        <f>+'Anexo 6'!$B$6</f>
        <v>2008</v>
      </c>
      <c r="B11">
        <f>+'Anexo 6'!$G$6</f>
        <v>0</v>
      </c>
      <c r="C11" s="34" t="str">
        <f>+'Anexo 6'!$K$5</f>
        <v>010102</v>
      </c>
      <c r="D11">
        <f>+'Anexo 6'!A20</f>
        <v>12</v>
      </c>
      <c r="E11" s="36">
        <f>+'Anexo 6'!H20</f>
        <v>0</v>
      </c>
      <c r="F11" s="36">
        <f>+'Anexo 6'!I20</f>
        <v>0</v>
      </c>
      <c r="G11" s="36">
        <f>+'Anexo 6'!K20</f>
        <v>0</v>
      </c>
    </row>
    <row r="12" spans="1:7" ht="12.75">
      <c r="A12">
        <f>+'Anexo 6'!$B$6</f>
        <v>2008</v>
      </c>
      <c r="B12">
        <f>+'Anexo 6'!$G$6</f>
        <v>0</v>
      </c>
      <c r="C12" s="34" t="str">
        <f>+'Anexo 6'!$K$5</f>
        <v>010102</v>
      </c>
      <c r="D12">
        <f>+'Anexo 6'!A21</f>
        <v>13</v>
      </c>
      <c r="E12" s="36">
        <f>+'Anexo 6'!H21</f>
        <v>0</v>
      </c>
      <c r="F12" s="36">
        <f>+'Anexo 6'!I21</f>
        <v>0</v>
      </c>
      <c r="G12" s="36">
        <f>+'Anexo 6'!K21</f>
        <v>0</v>
      </c>
    </row>
    <row r="13" spans="1:7" ht="12.75">
      <c r="A13">
        <f>+'Anexo 6'!$B$6</f>
        <v>2008</v>
      </c>
      <c r="B13">
        <f>+'Anexo 6'!$G$6</f>
        <v>0</v>
      </c>
      <c r="C13" s="34" t="str">
        <f>+'Anexo 6'!$K$5</f>
        <v>010102</v>
      </c>
      <c r="D13">
        <f>+'Anexo 6'!A22</f>
        <v>16</v>
      </c>
      <c r="E13" s="36">
        <f>+'Anexo 6'!H22</f>
        <v>0</v>
      </c>
      <c r="F13" s="36">
        <f>+'Anexo 6'!I22</f>
        <v>0</v>
      </c>
      <c r="G13" s="36">
        <f>+'Anexo 6'!K22</f>
        <v>0</v>
      </c>
    </row>
    <row r="14" spans="1:7" ht="12.75">
      <c r="A14">
        <f>+'Anexo 6'!$B$6</f>
        <v>2008</v>
      </c>
      <c r="B14">
        <f>+'Anexo 6'!$G$6</f>
        <v>0</v>
      </c>
      <c r="C14" s="34" t="str">
        <f>+'Anexo 6'!$K$5</f>
        <v>010102</v>
      </c>
      <c r="D14">
        <f>+'Anexo 6'!A23</f>
        <v>17</v>
      </c>
      <c r="E14" s="36">
        <f>+'Anexo 6'!H23</f>
        <v>0</v>
      </c>
      <c r="F14" s="36">
        <f>+'Anexo 6'!I23</f>
        <v>0</v>
      </c>
      <c r="G14" s="36">
        <f>+'Anexo 6'!K23</f>
        <v>0</v>
      </c>
    </row>
    <row r="15" spans="1:7" ht="12.75">
      <c r="A15">
        <f>+'Anexo 6'!$B$6</f>
        <v>2008</v>
      </c>
      <c r="B15">
        <f>+'Anexo 6'!$G$6</f>
        <v>0</v>
      </c>
      <c r="C15" s="34" t="str">
        <f>+'Anexo 6'!$K$5</f>
        <v>010102</v>
      </c>
      <c r="D15">
        <f>+'Anexo 6'!A24</f>
        <v>18</v>
      </c>
      <c r="E15" s="36">
        <f>+'Anexo 6'!H24</f>
        <v>0</v>
      </c>
      <c r="F15" s="36">
        <f>+'Anexo 6'!I24</f>
        <v>0</v>
      </c>
      <c r="G15" s="36">
        <f>+'Anexo 6'!K24</f>
        <v>0</v>
      </c>
    </row>
    <row r="16" spans="1:7" ht="12.75">
      <c r="A16">
        <f>+'Anexo 6'!$B$6</f>
        <v>2008</v>
      </c>
      <c r="B16">
        <f>+'Anexo 6'!$G$6</f>
        <v>0</v>
      </c>
      <c r="C16" s="34" t="str">
        <f>+'Anexo 6'!$K$5</f>
        <v>010102</v>
      </c>
      <c r="D16">
        <f>+'Anexo 6'!A25</f>
        <v>0</v>
      </c>
      <c r="E16" s="36">
        <f>+'Anexo 6'!H25</f>
        <v>0</v>
      </c>
      <c r="F16" s="36">
        <f>+'Anexo 6'!I25</f>
        <v>5263323.74</v>
      </c>
      <c r="G16" s="36">
        <f>+'Anexo 6'!K25</f>
        <v>5263323.74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2008</v>
      </c>
      <c r="B2" s="35" t="str">
        <f>+'Anexo I Programacion Financiera'!$K$5</f>
        <v>010102</v>
      </c>
      <c r="C2">
        <f>+'Anexo I Programacion Financiera'!B13</f>
        <v>1</v>
      </c>
      <c r="D2" s="36">
        <f>+'Anexo I Programacion Financiera'!H13</f>
        <v>0</v>
      </c>
      <c r="E2" s="36">
        <f>+'Anexo I Programacion Financiera'!I13</f>
        <v>0</v>
      </c>
      <c r="F2" s="36">
        <f>+'Anexo I Programacion Financiera'!J13</f>
        <v>0</v>
      </c>
      <c r="G2" s="36">
        <f>+'Anexo I Programacion Financiera'!K13</f>
        <v>0</v>
      </c>
      <c r="H2" s="36">
        <f>+'Anexo I Programacion Financiera'!L13</f>
        <v>0</v>
      </c>
    </row>
    <row r="3" spans="1:8" ht="12.75">
      <c r="A3">
        <f>+'Anexo I Programacion Financiera'!$B$6</f>
        <v>2008</v>
      </c>
      <c r="B3" s="35" t="str">
        <f>+'Anexo I Programacion Financiera'!$K$5</f>
        <v>010102</v>
      </c>
      <c r="C3">
        <f>+'Anexo I Programacion Financiera'!B14</f>
        <v>2</v>
      </c>
      <c r="D3" s="36">
        <f>+'Anexo I Programacion Financiera'!H14</f>
        <v>7109781.92</v>
      </c>
      <c r="E3" s="36">
        <f>+'Anexo I Programacion Financiera'!I14</f>
        <v>8033312.58</v>
      </c>
      <c r="F3" s="36">
        <f>+'Anexo I Programacion Financiera'!J14</f>
        <v>7109781.92</v>
      </c>
      <c r="G3" s="36">
        <f>+'Anexo I Programacion Financiera'!K14</f>
        <v>8033312.58</v>
      </c>
      <c r="H3" s="36">
        <f>+'Anexo I Programacion Financiera'!L14</f>
        <v>30286189</v>
      </c>
    </row>
    <row r="4" spans="1:8" ht="12.75">
      <c r="A4">
        <f>+'Anexo I Programacion Financiera'!$B$6</f>
        <v>2008</v>
      </c>
      <c r="B4" s="35" t="str">
        <f>+'Anexo I Programacion Financiera'!$K$5</f>
        <v>010102</v>
      </c>
      <c r="C4">
        <f>+'Anexo I Programacion Financiera'!B15</f>
        <v>3</v>
      </c>
      <c r="D4" s="36">
        <f>+'Anexo I Programacion Financiera'!H15</f>
        <v>-7109781.92</v>
      </c>
      <c r="E4" s="36">
        <f>+'Anexo I Programacion Financiera'!I15</f>
        <v>-8033312.58</v>
      </c>
      <c r="F4" s="36">
        <f>+'Anexo I Programacion Financiera'!J15</f>
        <v>-7109781.92</v>
      </c>
      <c r="G4" s="36">
        <f>+'Anexo I Programacion Financiera'!K15</f>
        <v>-8033312.58</v>
      </c>
      <c r="H4" s="36">
        <f>+'Anexo I Programacion Financiera'!L15</f>
        <v>-30286189</v>
      </c>
    </row>
    <row r="5" spans="1:8" ht="12.75">
      <c r="A5">
        <f>+'Anexo I Programacion Financiera'!$B$6</f>
        <v>2008</v>
      </c>
      <c r="B5" s="35" t="str">
        <f>+'Anexo I Programacion Financiera'!$K$5</f>
        <v>010102</v>
      </c>
      <c r="C5">
        <f>+'Anexo I Programacion Financiera'!B16</f>
        <v>4</v>
      </c>
      <c r="D5" s="36">
        <f>+'Anexo I Programacion Financiera'!H16</f>
        <v>0</v>
      </c>
      <c r="E5" s="36">
        <f>+'Anexo I Programacion Financiera'!I16</f>
        <v>0</v>
      </c>
      <c r="F5" s="36">
        <f>+'Anexo I Programacion Financiera'!J16</f>
        <v>0</v>
      </c>
      <c r="G5" s="36">
        <f>+'Anexo I Programacion Financiera'!K16</f>
        <v>0</v>
      </c>
      <c r="H5" s="36">
        <f>+'Anexo I Programacion Financiera'!L16</f>
        <v>0</v>
      </c>
    </row>
    <row r="6" spans="1:8" ht="12.75">
      <c r="A6">
        <f>+'Anexo I Programacion Financiera'!$B$6</f>
        <v>2008</v>
      </c>
      <c r="B6" s="35" t="str">
        <f>+'Anexo I Programacion Financiera'!$K$5</f>
        <v>010102</v>
      </c>
      <c r="C6">
        <f>+'Anexo I Programacion Financiera'!B17</f>
        <v>5</v>
      </c>
      <c r="D6" s="36">
        <f>+'Anexo I Programacion Financiera'!H17</f>
        <v>71901.25</v>
      </c>
      <c r="E6" s="36">
        <f>+'Anexo I Programacion Financiera'!I17</f>
        <v>71901.25</v>
      </c>
      <c r="F6" s="36">
        <f>+'Anexo I Programacion Financiera'!J17</f>
        <v>71901.25</v>
      </c>
      <c r="G6" s="36">
        <f>+'Anexo I Programacion Financiera'!K17</f>
        <v>71901.25</v>
      </c>
      <c r="H6" s="36">
        <f>+'Anexo I Programacion Financiera'!L17</f>
        <v>287605</v>
      </c>
    </row>
    <row r="7" spans="1:8" ht="12.75">
      <c r="A7">
        <f>+'Anexo I Programacion Financiera'!$B$6</f>
        <v>2008</v>
      </c>
      <c r="B7" s="35" t="str">
        <f>+'Anexo I Programacion Financiera'!$K$5</f>
        <v>010102</v>
      </c>
      <c r="C7">
        <f>+'Anexo I Programacion Financiera'!B18</f>
        <v>6</v>
      </c>
      <c r="D7" s="36">
        <f>+'Anexo I Programacion Financiera'!H18</f>
        <v>-7181683.17</v>
      </c>
      <c r="E7" s="36">
        <f>+'Anexo I Programacion Financiera'!I18</f>
        <v>-8105213.83</v>
      </c>
      <c r="F7" s="36">
        <f>+'Anexo I Programacion Financiera'!J18</f>
        <v>-7181683.17</v>
      </c>
      <c r="G7" s="36">
        <f>+'Anexo I Programacion Financiera'!K18</f>
        <v>-8105213.83</v>
      </c>
      <c r="H7" s="36">
        <f>+'Anexo I Programacion Financiera'!L18</f>
        <v>-30573794</v>
      </c>
    </row>
    <row r="8" spans="1:8" ht="12.75">
      <c r="A8">
        <f>+'Anexo I Programacion Financiera'!$B$6</f>
        <v>2008</v>
      </c>
      <c r="B8" s="35" t="str">
        <f>+'Anexo I Programacion Financiera'!$K$5</f>
        <v>010102</v>
      </c>
      <c r="C8">
        <f>+'Anexo I Programacion Financiera'!B19</f>
        <v>7</v>
      </c>
      <c r="D8" s="36">
        <f>+'Anexo I Programacion Financiera'!H19</f>
        <v>0</v>
      </c>
      <c r="E8" s="36">
        <f>+'Anexo I Programacion Financiera'!I19</f>
        <v>0</v>
      </c>
      <c r="F8" s="36">
        <f>+'Anexo I Programacion Financiera'!J19</f>
        <v>0</v>
      </c>
      <c r="G8" s="36">
        <f>+'Anexo I Programacion Financiera'!K19</f>
        <v>0</v>
      </c>
      <c r="H8" s="36">
        <f>+'Anexo I Programacion Financiera'!L19</f>
        <v>0</v>
      </c>
    </row>
    <row r="9" spans="1:8" ht="12.75">
      <c r="A9">
        <f>+'Anexo I Programacion Financiera'!$B$6</f>
        <v>2008</v>
      </c>
      <c r="B9" s="35" t="str">
        <f>+'Anexo I Programacion Financiera'!$K$5</f>
        <v>010102</v>
      </c>
      <c r="C9">
        <f>+'Anexo I Programacion Financiera'!B20</f>
        <v>8</v>
      </c>
      <c r="D9" s="36">
        <f>+'Anexo I Programacion Financiera'!H20</f>
        <v>7181683.17</v>
      </c>
      <c r="E9" s="36">
        <f>+'Anexo I Programacion Financiera'!I20</f>
        <v>8105213.83</v>
      </c>
      <c r="F9" s="36">
        <f>+'Anexo I Programacion Financiera'!J20</f>
        <v>7181683.17</v>
      </c>
      <c r="G9" s="36">
        <f>+'Anexo I Programacion Financiera'!K20</f>
        <v>8105213.83</v>
      </c>
      <c r="H9" s="36">
        <f>+'Anexo I Programacion Financiera'!L20</f>
        <v>30573794</v>
      </c>
    </row>
    <row r="10" spans="1:8" ht="12.75">
      <c r="A10">
        <f>+'Anexo I Programacion Financiera'!$B$6</f>
        <v>2008</v>
      </c>
      <c r="B10" s="35" t="str">
        <f>+'Anexo I Programacion Financiera'!$K$5</f>
        <v>010102</v>
      </c>
      <c r="C10">
        <f>+'Anexo I Programacion Financiera'!B21</f>
        <v>9</v>
      </c>
      <c r="D10" s="36">
        <f>+'Anexo I Programacion Financiera'!H21</f>
        <v>0</v>
      </c>
      <c r="E10" s="36">
        <f>+'Anexo I Programacion Financiera'!I21</f>
        <v>0</v>
      </c>
      <c r="F10" s="36">
        <f>+'Anexo I Programacion Financiera'!J21</f>
        <v>0</v>
      </c>
      <c r="G10" s="36">
        <f>+'Anexo I Programacion Financiera'!K21</f>
        <v>0</v>
      </c>
      <c r="H10" s="36">
        <f>+'Anexo I Programacion Financiera'!L21</f>
        <v>0</v>
      </c>
    </row>
    <row r="11" spans="1:8" ht="12.75">
      <c r="A11">
        <f>+'Anexo I Programacion Financiera'!$B$6</f>
        <v>2008</v>
      </c>
      <c r="B11" s="35" t="str">
        <f>+'Anexo I Programacion Financiera'!$K$5</f>
        <v>010102</v>
      </c>
      <c r="C11">
        <f>+'Anexo I Programacion Financiera'!B22</f>
        <v>10</v>
      </c>
      <c r="D11" s="36">
        <f>+'Anexo I Programacion Financiera'!H22</f>
        <v>0</v>
      </c>
      <c r="E11" s="36">
        <f>+'Anexo I Programacion Financiera'!I22</f>
        <v>0</v>
      </c>
      <c r="F11" s="36">
        <f>+'Anexo I Programacion Financiera'!J22</f>
        <v>0</v>
      </c>
      <c r="G11" s="36">
        <f>+'Anexo I Programacion Financiera'!K22</f>
        <v>0</v>
      </c>
      <c r="H11" s="36">
        <f>+'Anexo I Programacion Financiera'!L22</f>
        <v>0</v>
      </c>
    </row>
    <row r="12" spans="1:8" ht="12.75">
      <c r="A12">
        <f>+'Anexo I Programacion Financiera'!$B$6</f>
        <v>2008</v>
      </c>
      <c r="B12" s="35" t="str">
        <f>+'Anexo I Programacion Financiera'!$K$5</f>
        <v>010102</v>
      </c>
      <c r="C12">
        <f>+'Anexo I Programacion Financiera'!B23</f>
        <v>11</v>
      </c>
      <c r="D12" s="36">
        <f>+'Anexo I Programacion Financiera'!H23</f>
        <v>-7181683.17</v>
      </c>
      <c r="E12" s="36">
        <f>+'Anexo I Programacion Financiera'!I23</f>
        <v>-8105213.83</v>
      </c>
      <c r="F12" s="36">
        <f>+'Anexo I Programacion Financiera'!J23</f>
        <v>-7181683.17</v>
      </c>
      <c r="G12" s="36">
        <f>+'Anexo I Programacion Financiera'!K23</f>
        <v>-8105213.83</v>
      </c>
      <c r="H12" s="36">
        <f>+'Anexo I Programacion Financiera'!L23</f>
        <v>-30573794</v>
      </c>
    </row>
    <row r="13" spans="1:8" ht="12.75">
      <c r="A13">
        <f>+'Anexo I Programacion Financiera'!$B$6</f>
        <v>2008</v>
      </c>
      <c r="B13" s="35" t="str">
        <f>+'Anexo I Programacion Financiera'!$K$5</f>
        <v>010102</v>
      </c>
      <c r="C13">
        <f>+'Anexo I Programacion Financiera'!B24</f>
        <v>12</v>
      </c>
      <c r="D13" s="36">
        <f>+'Anexo I Programacion Financiera'!H24</f>
        <v>0</v>
      </c>
      <c r="E13" s="36">
        <f>+'Anexo I Programacion Financiera'!I24</f>
        <v>0</v>
      </c>
      <c r="F13" s="36">
        <f>+'Anexo I Programacion Financiera'!J24</f>
        <v>0</v>
      </c>
      <c r="G13" s="36">
        <f>+'Anexo I Programacion Financiera'!K24</f>
        <v>0</v>
      </c>
      <c r="H13" s="36">
        <f>+'Anexo I Programacion Financiera'!L24</f>
        <v>0</v>
      </c>
    </row>
    <row r="14" spans="1:8" ht="12.75">
      <c r="A14">
        <f>+'Anexo I Programacion Financiera'!$B$6</f>
        <v>2008</v>
      </c>
      <c r="B14" s="35" t="str">
        <f>+'Anexo I Programacion Financiera'!$K$5</f>
        <v>010102</v>
      </c>
      <c r="C14">
        <f>+'Anexo I Programacion Financiera'!B25</f>
        <v>13</v>
      </c>
      <c r="D14" s="36">
        <f>+'Anexo I Programacion Financiera'!H25</f>
        <v>0</v>
      </c>
      <c r="E14" s="36">
        <f>+'Anexo I Programacion Financiera'!I25</f>
        <v>0</v>
      </c>
      <c r="F14" s="36">
        <f>+'Anexo I Programacion Financiera'!J25</f>
        <v>0</v>
      </c>
      <c r="G14" s="36">
        <f>+'Anexo I Programacion Financiera'!K25</f>
        <v>0</v>
      </c>
      <c r="H14" s="36">
        <f>+'Anexo I Programacion Financiera'!L25</f>
        <v>0</v>
      </c>
    </row>
    <row r="15" spans="1:8" ht="12.75">
      <c r="A15">
        <f>+'Anexo I Programacion Financiera'!$B$6</f>
        <v>2008</v>
      </c>
      <c r="B15" s="35" t="str">
        <f>+'Anexo I Programacion Financiera'!$K$5</f>
        <v>010102</v>
      </c>
      <c r="C15">
        <f>+'Anexo I Programacion Financiera'!B26</f>
        <v>14</v>
      </c>
      <c r="D15" s="36">
        <f>+'Anexo I Programacion Financiera'!H26</f>
        <v>0</v>
      </c>
      <c r="E15" s="36">
        <f>+'Anexo I Programacion Financiera'!I26</f>
        <v>0</v>
      </c>
      <c r="F15" s="36">
        <f>+'Anexo I Programacion Financiera'!J26</f>
        <v>0</v>
      </c>
      <c r="G15" s="36">
        <f>+'Anexo I Programacion Financiera'!K26</f>
        <v>0</v>
      </c>
      <c r="H15" s="36">
        <f>+'Anexo I Programacion Financiera'!L26</f>
        <v>0</v>
      </c>
    </row>
    <row r="16" spans="1:8" ht="12.75">
      <c r="A16">
        <f>+'Anexo I Programacion Financiera'!$B$6</f>
        <v>2008</v>
      </c>
      <c r="B16" s="35" t="str">
        <f>+'Anexo I Programacion Financiera'!$K$5</f>
        <v>010102</v>
      </c>
      <c r="C16">
        <f>+'Anexo I Programacion Financiera'!B27</f>
        <v>15</v>
      </c>
      <c r="D16" s="36">
        <f>+'Anexo I Programacion Financiera'!H27</f>
        <v>-7181683.17</v>
      </c>
      <c r="E16" s="36">
        <f>+'Anexo I Programacion Financiera'!I27</f>
        <v>-8105213.83</v>
      </c>
      <c r="F16" s="36">
        <f>+'Anexo I Programacion Financiera'!J27</f>
        <v>-7181683.17</v>
      </c>
      <c r="G16" s="36">
        <f>+'Anexo I Programacion Financiera'!K27</f>
        <v>-8105213.83</v>
      </c>
      <c r="H16" s="36">
        <f>+'Anexo I Programacion Financiera'!L27</f>
        <v>-30573794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workbookViewId="0" topLeftCell="B1">
      <selection activeCell="O16" sqref="O16"/>
    </sheetView>
  </sheetViews>
  <sheetFormatPr defaultColWidth="11.00390625" defaultRowHeight="12.75"/>
  <cols>
    <col min="1" max="1" width="15.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3" ht="12.75">
      <c r="A3" s="2" t="s">
        <v>1</v>
      </c>
    </row>
    <row r="5" spans="1:13" ht="12.75">
      <c r="A5" t="s">
        <v>164</v>
      </c>
      <c r="L5" s="37" t="s">
        <v>2</v>
      </c>
      <c r="M5" s="82" t="s">
        <v>162</v>
      </c>
    </row>
    <row r="7" spans="1:8" ht="12.75">
      <c r="A7" t="s">
        <v>3</v>
      </c>
      <c r="B7" s="3">
        <v>2008</v>
      </c>
      <c r="D7" t="s">
        <v>4</v>
      </c>
      <c r="E7" s="85">
        <v>1</v>
      </c>
      <c r="F7" s="85"/>
      <c r="G7" s="85"/>
      <c r="H7" s="85"/>
    </row>
    <row r="8" ht="13.5" thickBot="1"/>
    <row r="9" spans="1:15" s="6" customFormat="1" ht="10.5">
      <c r="A9" s="194" t="s">
        <v>5</v>
      </c>
      <c r="B9" s="197" t="s">
        <v>6</v>
      </c>
      <c r="C9" s="211" t="s">
        <v>7</v>
      </c>
      <c r="D9" s="211"/>
      <c r="E9" s="211" t="s">
        <v>8</v>
      </c>
      <c r="F9" s="211"/>
      <c r="G9" s="211"/>
      <c r="H9" s="211"/>
      <c r="I9" s="4" t="s">
        <v>9</v>
      </c>
      <c r="J9" s="197" t="s">
        <v>10</v>
      </c>
      <c r="K9" s="4" t="s">
        <v>11</v>
      </c>
      <c r="L9" s="197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195"/>
      <c r="B10" s="198"/>
      <c r="C10" s="212" t="s">
        <v>16</v>
      </c>
      <c r="D10" s="212"/>
      <c r="E10" s="212" t="s">
        <v>17</v>
      </c>
      <c r="F10" s="212"/>
      <c r="G10" s="212"/>
      <c r="H10" s="212"/>
      <c r="I10" s="7" t="s">
        <v>18</v>
      </c>
      <c r="J10" s="198"/>
      <c r="K10" s="7" t="s">
        <v>19</v>
      </c>
      <c r="L10" s="198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196"/>
      <c r="B11" s="199"/>
      <c r="C11" s="9" t="s">
        <v>23</v>
      </c>
      <c r="D11" s="9" t="s">
        <v>24</v>
      </c>
      <c r="E11" s="209" t="s">
        <v>25</v>
      </c>
      <c r="F11" s="209"/>
      <c r="G11" s="209"/>
      <c r="H11" s="209"/>
      <c r="I11" s="10"/>
      <c r="J11" s="199"/>
      <c r="K11" s="10"/>
      <c r="L11" s="199"/>
      <c r="M11" s="10"/>
      <c r="N11" s="10"/>
      <c r="O11" s="11"/>
    </row>
    <row r="12" spans="1:15" s="6" customFormat="1" ht="12.75" customHeight="1">
      <c r="A12" s="100" t="s">
        <v>124</v>
      </c>
      <c r="B12" s="12">
        <v>24011797</v>
      </c>
      <c r="C12" s="13">
        <v>0</v>
      </c>
      <c r="D12" s="13">
        <v>0</v>
      </c>
      <c r="E12" s="210">
        <f aca="true" t="shared" si="0" ref="E12:E17">+B12+C12-D12</f>
        <v>24011797</v>
      </c>
      <c r="F12" s="210"/>
      <c r="G12" s="210"/>
      <c r="H12" s="210"/>
      <c r="I12" s="12">
        <v>24011797</v>
      </c>
      <c r="J12" s="12">
        <v>5230276</v>
      </c>
      <c r="K12" s="12">
        <v>5230276</v>
      </c>
      <c r="L12" s="12">
        <v>0</v>
      </c>
      <c r="M12" s="12">
        <f aca="true" t="shared" si="1" ref="M12:M17">+J12-K12</f>
        <v>0</v>
      </c>
      <c r="N12" s="12">
        <f aca="true" t="shared" si="2" ref="N12:N17">+E12-I12</f>
        <v>0</v>
      </c>
      <c r="O12" s="14">
        <f aca="true" t="shared" si="3" ref="O12:O17">+K12-L12</f>
        <v>5230276</v>
      </c>
    </row>
    <row r="13" spans="1:15" s="6" customFormat="1" ht="10.5">
      <c r="A13" s="101" t="s">
        <v>123</v>
      </c>
      <c r="B13" s="13">
        <v>720654</v>
      </c>
      <c r="C13" s="13">
        <v>0</v>
      </c>
      <c r="D13" s="13">
        <v>0</v>
      </c>
      <c r="E13" s="205">
        <f t="shared" si="0"/>
        <v>720654</v>
      </c>
      <c r="F13" s="205"/>
      <c r="G13" s="205"/>
      <c r="H13" s="205"/>
      <c r="I13" s="13">
        <v>103578.93</v>
      </c>
      <c r="J13" s="13">
        <v>103578.93</v>
      </c>
      <c r="K13" s="13">
        <v>103578.93</v>
      </c>
      <c r="L13" s="13">
        <v>70531.19</v>
      </c>
      <c r="M13" s="13">
        <f t="shared" si="1"/>
        <v>0</v>
      </c>
      <c r="N13" s="13">
        <f t="shared" si="2"/>
        <v>617075.0700000001</v>
      </c>
      <c r="O13" s="16">
        <f t="shared" si="3"/>
        <v>33047.73999999999</v>
      </c>
    </row>
    <row r="14" spans="1:15" s="6" customFormat="1" ht="10.5">
      <c r="A14" s="101" t="s">
        <v>125</v>
      </c>
      <c r="B14" s="13">
        <v>5547238</v>
      </c>
      <c r="C14" s="13">
        <v>0</v>
      </c>
      <c r="D14" s="13">
        <v>0</v>
      </c>
      <c r="E14" s="205">
        <f t="shared" si="0"/>
        <v>5547238</v>
      </c>
      <c r="F14" s="205"/>
      <c r="G14" s="205"/>
      <c r="H14" s="205"/>
      <c r="I14" s="13">
        <v>960798.71</v>
      </c>
      <c r="J14" s="13">
        <v>827758.07</v>
      </c>
      <c r="K14" s="13">
        <v>827758.07</v>
      </c>
      <c r="L14" s="13">
        <v>827758.07</v>
      </c>
      <c r="M14" s="13">
        <f t="shared" si="1"/>
        <v>0</v>
      </c>
      <c r="N14" s="13">
        <f t="shared" si="2"/>
        <v>4586439.29</v>
      </c>
      <c r="O14" s="16">
        <f t="shared" si="3"/>
        <v>0</v>
      </c>
    </row>
    <row r="15" spans="1:15" s="6" customFormat="1" ht="10.5">
      <c r="A15" s="101" t="s">
        <v>126</v>
      </c>
      <c r="B15" s="13">
        <v>287605</v>
      </c>
      <c r="C15" s="13">
        <v>0</v>
      </c>
      <c r="D15" s="13">
        <v>0</v>
      </c>
      <c r="E15" s="205">
        <f t="shared" si="0"/>
        <v>287605</v>
      </c>
      <c r="F15" s="205"/>
      <c r="G15" s="205"/>
      <c r="H15" s="205"/>
      <c r="I15" s="13">
        <v>0</v>
      </c>
      <c r="J15" s="13">
        <v>0</v>
      </c>
      <c r="K15" s="13">
        <v>0</v>
      </c>
      <c r="L15" s="13">
        <v>0</v>
      </c>
      <c r="M15" s="13">
        <f t="shared" si="1"/>
        <v>0</v>
      </c>
      <c r="N15" s="13">
        <f t="shared" si="2"/>
        <v>287605</v>
      </c>
      <c r="O15" s="16">
        <f t="shared" si="3"/>
        <v>0</v>
      </c>
    </row>
    <row r="16" spans="1:15" s="6" customFormat="1" ht="10.5">
      <c r="A16" s="101" t="s">
        <v>165</v>
      </c>
      <c r="B16" s="13">
        <v>6500</v>
      </c>
      <c r="C16" s="13">
        <v>0</v>
      </c>
      <c r="D16" s="13">
        <v>0</v>
      </c>
      <c r="E16" s="205">
        <f t="shared" si="0"/>
        <v>6500</v>
      </c>
      <c r="F16" s="205"/>
      <c r="G16" s="205"/>
      <c r="H16" s="205"/>
      <c r="I16" s="13">
        <v>0</v>
      </c>
      <c r="J16" s="13">
        <v>0</v>
      </c>
      <c r="K16" s="13">
        <v>0</v>
      </c>
      <c r="L16" s="13">
        <v>0</v>
      </c>
      <c r="M16" s="13">
        <f t="shared" si="1"/>
        <v>0</v>
      </c>
      <c r="N16" s="13">
        <f t="shared" si="2"/>
        <v>6500</v>
      </c>
      <c r="O16" s="16">
        <f t="shared" si="3"/>
        <v>0</v>
      </c>
    </row>
    <row r="17" spans="1:15" s="6" customFormat="1" ht="10.5">
      <c r="A17" s="101" t="s">
        <v>127</v>
      </c>
      <c r="B17" s="13">
        <v>0</v>
      </c>
      <c r="C17" s="13">
        <v>0</v>
      </c>
      <c r="D17" s="13">
        <v>0</v>
      </c>
      <c r="E17" s="205">
        <f t="shared" si="0"/>
        <v>0</v>
      </c>
      <c r="F17" s="205"/>
      <c r="G17" s="205"/>
      <c r="H17" s="205"/>
      <c r="I17" s="13">
        <v>0</v>
      </c>
      <c r="J17" s="13">
        <v>0</v>
      </c>
      <c r="K17" s="13">
        <v>0</v>
      </c>
      <c r="L17" s="13">
        <v>0</v>
      </c>
      <c r="M17" s="13">
        <f t="shared" si="1"/>
        <v>0</v>
      </c>
      <c r="N17" s="13">
        <f t="shared" si="2"/>
        <v>0</v>
      </c>
      <c r="O17" s="16">
        <f t="shared" si="3"/>
        <v>0</v>
      </c>
    </row>
    <row r="18" spans="1:15" s="6" customFormat="1" ht="10.5">
      <c r="A18" s="15"/>
      <c r="B18" s="13"/>
      <c r="C18" s="13"/>
      <c r="D18" s="13"/>
      <c r="E18" s="205"/>
      <c r="F18" s="205"/>
      <c r="G18" s="205"/>
      <c r="H18" s="205"/>
      <c r="I18" s="13"/>
      <c r="J18" s="13"/>
      <c r="K18" s="13"/>
      <c r="L18" s="13"/>
      <c r="M18" s="13"/>
      <c r="N18" s="13"/>
      <c r="O18" s="16"/>
    </row>
    <row r="19" spans="1:16" s="6" customFormat="1" ht="10.5">
      <c r="A19" s="17" t="s">
        <v>26</v>
      </c>
      <c r="B19" s="18">
        <f>SUM(B12:B18)</f>
        <v>30573794</v>
      </c>
      <c r="C19" s="18">
        <f>SUM(C12:C18)</f>
        <v>0</v>
      </c>
      <c r="D19" s="18">
        <f>SUM(D12:D18)</f>
        <v>0</v>
      </c>
      <c r="E19" s="207">
        <f>SUM(E12:E18)</f>
        <v>30573794</v>
      </c>
      <c r="F19" s="207"/>
      <c r="G19" s="207"/>
      <c r="H19" s="207"/>
      <c r="I19" s="18">
        <f aca="true" t="shared" si="4" ref="I19:O19">SUM(I12:I18)</f>
        <v>25076174.64</v>
      </c>
      <c r="J19" s="18">
        <f t="shared" si="4"/>
        <v>6161613</v>
      </c>
      <c r="K19" s="18">
        <f t="shared" si="4"/>
        <v>6161613</v>
      </c>
      <c r="L19" s="18">
        <f t="shared" si="4"/>
        <v>898289.26</v>
      </c>
      <c r="M19" s="18">
        <f t="shared" si="4"/>
        <v>0</v>
      </c>
      <c r="N19" s="18">
        <f t="shared" si="4"/>
        <v>5497619.36</v>
      </c>
      <c r="O19" s="19">
        <f t="shared" si="4"/>
        <v>5263323.74</v>
      </c>
      <c r="P19" s="107"/>
    </row>
    <row r="20" spans="1:15" s="6" customFormat="1" ht="11.25" thickBot="1">
      <c r="A20" s="20"/>
      <c r="B20" s="21"/>
      <c r="C20" s="21"/>
      <c r="D20" s="21"/>
      <c r="E20" s="208"/>
      <c r="F20" s="208"/>
      <c r="G20" s="208"/>
      <c r="H20" s="208"/>
      <c r="I20" s="21"/>
      <c r="J20" s="21"/>
      <c r="K20" s="21"/>
      <c r="L20" s="21"/>
      <c r="M20" s="21"/>
      <c r="N20" s="21"/>
      <c r="O20" s="22"/>
    </row>
    <row r="21" spans="1:15" s="6" customFormat="1" ht="10.5">
      <c r="A21" s="23"/>
      <c r="B21" s="24"/>
      <c r="C21" s="24"/>
      <c r="D21" s="24"/>
      <c r="E21" s="200"/>
      <c r="F21" s="200"/>
      <c r="G21" s="200"/>
      <c r="H21" s="200"/>
      <c r="I21" s="24"/>
      <c r="J21" s="24"/>
      <c r="K21" s="24"/>
      <c r="L21" s="24"/>
      <c r="M21" s="24"/>
      <c r="N21" s="24"/>
      <c r="O21" s="24"/>
    </row>
    <row r="22" spans="1:15" s="6" customFormat="1" ht="10.5">
      <c r="A22" s="23"/>
      <c r="B22" s="24"/>
      <c r="C22" s="24"/>
      <c r="D22" s="24"/>
      <c r="E22" s="200"/>
      <c r="F22" s="200"/>
      <c r="G22" s="200"/>
      <c r="H22" s="200"/>
      <c r="I22" s="24"/>
      <c r="J22" s="24"/>
      <c r="K22" s="24"/>
      <c r="L22" s="24"/>
      <c r="M22" s="24"/>
      <c r="N22" s="24"/>
      <c r="O22" s="24"/>
    </row>
    <row r="23" spans="1:13" s="67" customFormat="1" ht="21" customHeight="1">
      <c r="A23" s="65"/>
      <c r="B23" s="66"/>
      <c r="D23" s="190"/>
      <c r="E23" s="190"/>
      <c r="F23" s="190"/>
      <c r="G23" s="190"/>
      <c r="H23" s="189"/>
      <c r="I23" s="189"/>
      <c r="K23" s="86"/>
      <c r="L23" s="190"/>
      <c r="M23" s="206"/>
    </row>
    <row r="24" spans="1:13" s="67" customFormat="1" ht="9" customHeight="1">
      <c r="A24" s="65"/>
      <c r="B24" s="68"/>
      <c r="D24" s="188"/>
      <c r="E24" s="188"/>
      <c r="F24" s="188"/>
      <c r="G24" s="188"/>
      <c r="H24" s="189"/>
      <c r="I24" s="189"/>
      <c r="K24" s="86"/>
      <c r="L24" s="188"/>
      <c r="M24" s="206"/>
    </row>
    <row r="25" spans="1:13" s="67" customFormat="1" ht="9.75" customHeight="1">
      <c r="A25" s="65"/>
      <c r="B25" s="68"/>
      <c r="D25" s="188"/>
      <c r="E25" s="188"/>
      <c r="F25" s="188"/>
      <c r="G25" s="188"/>
      <c r="H25" s="189"/>
      <c r="I25" s="189"/>
      <c r="K25" s="86"/>
      <c r="L25" s="188"/>
      <c r="M25" s="206"/>
    </row>
    <row r="26" spans="1:15" s="6" customFormat="1" ht="10.5">
      <c r="A26" s="23"/>
      <c r="B26" s="24"/>
      <c r="C26" s="24"/>
      <c r="D26" s="24"/>
      <c r="E26" s="200"/>
      <c r="F26" s="200"/>
      <c r="G26" s="200"/>
      <c r="H26" s="200"/>
      <c r="I26" s="24"/>
      <c r="J26" s="24"/>
      <c r="K26" s="24"/>
      <c r="L26" s="24"/>
      <c r="M26" s="24"/>
      <c r="N26" s="24"/>
      <c r="O26" s="24"/>
    </row>
    <row r="27" spans="1:15" s="6" customFormat="1" ht="10.5">
      <c r="A27" s="23"/>
      <c r="B27" s="24"/>
      <c r="C27" s="24"/>
      <c r="D27" s="24"/>
      <c r="E27" s="200"/>
      <c r="F27" s="200"/>
      <c r="G27" s="200"/>
      <c r="H27" s="200"/>
      <c r="I27" s="24"/>
      <c r="J27" s="24"/>
      <c r="K27" s="24"/>
      <c r="L27" s="24"/>
      <c r="M27" s="24"/>
      <c r="N27" s="24"/>
      <c r="O27" s="24"/>
    </row>
    <row r="28" spans="1:15" s="6" customFormat="1" ht="10.5">
      <c r="A28" s="23"/>
      <c r="B28" s="24"/>
      <c r="C28" s="24"/>
      <c r="D28" s="24"/>
      <c r="E28" s="200"/>
      <c r="F28" s="200"/>
      <c r="G28" s="200"/>
      <c r="H28" s="200"/>
      <c r="I28" s="24"/>
      <c r="J28" s="24"/>
      <c r="K28" s="24"/>
      <c r="L28" s="24"/>
      <c r="M28" s="24"/>
      <c r="N28" s="24"/>
      <c r="O28" s="24"/>
    </row>
    <row r="29" spans="1:15" s="6" customFormat="1" ht="10.5">
      <c r="A29" s="23"/>
      <c r="B29" s="24"/>
      <c r="C29" s="24"/>
      <c r="D29" s="24"/>
      <c r="E29" s="200"/>
      <c r="F29" s="200"/>
      <c r="G29" s="200"/>
      <c r="H29" s="200"/>
      <c r="I29" s="24"/>
      <c r="J29" s="24"/>
      <c r="K29" s="24"/>
      <c r="L29" s="24"/>
      <c r="M29" s="24"/>
      <c r="N29" s="24"/>
      <c r="O29" s="24"/>
    </row>
    <row r="30" spans="1:15" s="6" customFormat="1" ht="10.5">
      <c r="A30" s="23"/>
      <c r="B30" s="24"/>
      <c r="C30" s="24"/>
      <c r="D30" s="24"/>
      <c r="E30" s="200"/>
      <c r="F30" s="200"/>
      <c r="G30" s="200"/>
      <c r="H30" s="200"/>
      <c r="I30" s="24"/>
      <c r="J30" s="24"/>
      <c r="K30" s="24"/>
      <c r="L30" s="24"/>
      <c r="M30" s="24"/>
      <c r="N30" s="24"/>
      <c r="O30" s="24"/>
    </row>
    <row r="31" spans="1:15" s="6" customFormat="1" ht="10.5">
      <c r="A31" s="23"/>
      <c r="B31" s="24"/>
      <c r="C31" s="24"/>
      <c r="D31" s="24"/>
      <c r="E31" s="200"/>
      <c r="F31" s="200"/>
      <c r="G31" s="200"/>
      <c r="H31" s="200"/>
      <c r="I31" s="24"/>
      <c r="J31" s="24"/>
      <c r="K31" s="24"/>
      <c r="L31" s="24"/>
      <c r="M31" s="24"/>
      <c r="N31" s="24"/>
      <c r="O31" s="24"/>
    </row>
    <row r="32" spans="1:15" s="6" customFormat="1" ht="10.5">
      <c r="A32" s="23"/>
      <c r="B32" s="24"/>
      <c r="C32" s="24"/>
      <c r="D32" s="24"/>
      <c r="E32" s="200"/>
      <c r="F32" s="200"/>
      <c r="G32" s="200"/>
      <c r="H32" s="200"/>
      <c r="I32" s="24"/>
      <c r="J32" s="24"/>
      <c r="K32" s="24"/>
      <c r="L32" s="24"/>
      <c r="M32" s="24"/>
      <c r="N32" s="24"/>
      <c r="O32" s="24"/>
    </row>
    <row r="33" spans="1:15" s="6" customFormat="1" ht="10.5">
      <c r="A33" s="23"/>
      <c r="B33" s="24"/>
      <c r="C33" s="24"/>
      <c r="D33" s="24"/>
      <c r="E33" s="200"/>
      <c r="F33" s="200"/>
      <c r="G33" s="200"/>
      <c r="H33" s="200"/>
      <c r="I33" s="24"/>
      <c r="J33" s="24"/>
      <c r="K33" s="24"/>
      <c r="L33" s="24"/>
      <c r="M33" s="24"/>
      <c r="N33" s="24"/>
      <c r="O33" s="24"/>
    </row>
    <row r="34" spans="1:15" s="6" customFormat="1" ht="10.5">
      <c r="A34" s="25"/>
      <c r="B34" s="26"/>
      <c r="C34" s="26"/>
      <c r="D34" s="26"/>
      <c r="E34" s="191"/>
      <c r="F34" s="191"/>
      <c r="G34" s="191"/>
      <c r="H34" s="191"/>
      <c r="I34" s="26"/>
      <c r="J34" s="26"/>
      <c r="K34" s="26"/>
      <c r="L34" s="26"/>
      <c r="M34" s="26"/>
      <c r="N34" s="26"/>
      <c r="O34" s="26"/>
    </row>
    <row r="35" spans="1:15" s="6" customFormat="1" ht="10.5">
      <c r="A35" s="25"/>
      <c r="B35" s="26"/>
      <c r="C35" s="26"/>
      <c r="D35" s="26"/>
      <c r="E35" s="191"/>
      <c r="F35" s="191"/>
      <c r="G35" s="191"/>
      <c r="H35" s="191"/>
      <c r="I35" s="26"/>
      <c r="J35" s="26"/>
      <c r="K35" s="26"/>
      <c r="L35" s="26"/>
      <c r="M35" s="26"/>
      <c r="N35" s="26"/>
      <c r="O35" s="26"/>
    </row>
    <row r="36" spans="1:15" s="6" customFormat="1" ht="10.5">
      <c r="A36" s="25"/>
      <c r="B36" s="26"/>
      <c r="C36" s="26"/>
      <c r="D36" s="26"/>
      <c r="E36" s="191"/>
      <c r="F36" s="191"/>
      <c r="G36" s="191"/>
      <c r="H36" s="191"/>
      <c r="I36" s="26"/>
      <c r="J36" s="26"/>
      <c r="K36" s="26"/>
      <c r="L36" s="26"/>
      <c r="M36" s="26"/>
      <c r="N36" s="26"/>
      <c r="O36" s="26"/>
    </row>
    <row r="37" spans="1:15" s="6" customFormat="1" ht="10.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6" customFormat="1" ht="10.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6" customFormat="1" ht="10.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6" customFormat="1" ht="10.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6" customFormat="1" ht="10.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6" customFormat="1" ht="10.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6" customFormat="1" ht="10.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6" customFormat="1" ht="10.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6" customFormat="1" ht="10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6" customFormat="1" ht="10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6" customFormat="1" ht="10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6" customFormat="1" ht="10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s="6" customFormat="1" ht="10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s="6" customFormat="1" ht="10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s="6" customFormat="1" ht="10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s="6" customFormat="1" ht="10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s="6" customFormat="1" ht="10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s="6" customFormat="1" ht="10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s="6" customFormat="1" ht="10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s="6" customFormat="1" ht="10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s="6" customFormat="1" ht="10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="6" customFormat="1" ht="10.5"/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</sheetData>
  <mergeCells count="38">
    <mergeCell ref="E11:H11"/>
    <mergeCell ref="E12:H12"/>
    <mergeCell ref="L25:M25"/>
    <mergeCell ref="C9:D9"/>
    <mergeCell ref="C10:D10"/>
    <mergeCell ref="E9:H9"/>
    <mergeCell ref="E10:H10"/>
    <mergeCell ref="D24:I24"/>
    <mergeCell ref="D25:I25"/>
    <mergeCell ref="E13:H13"/>
    <mergeCell ref="E14:H14"/>
    <mergeCell ref="L23:M23"/>
    <mergeCell ref="L24:M24"/>
    <mergeCell ref="E15:H15"/>
    <mergeCell ref="E16:H16"/>
    <mergeCell ref="E18:H18"/>
    <mergeCell ref="E19:H19"/>
    <mergeCell ref="E17:H17"/>
    <mergeCell ref="E20:H20"/>
    <mergeCell ref="E21:H21"/>
    <mergeCell ref="E22:H22"/>
    <mergeCell ref="D23:I23"/>
    <mergeCell ref="E26:H26"/>
    <mergeCell ref="E34:H34"/>
    <mergeCell ref="E27:H27"/>
    <mergeCell ref="E28:H28"/>
    <mergeCell ref="E29:H29"/>
    <mergeCell ref="E30:H30"/>
    <mergeCell ref="E35:H35"/>
    <mergeCell ref="E36:H36"/>
    <mergeCell ref="A1:O1"/>
    <mergeCell ref="A9:A11"/>
    <mergeCell ref="B9:B11"/>
    <mergeCell ref="J9:J11"/>
    <mergeCell ref="L9:L11"/>
    <mergeCell ref="E31:H31"/>
    <mergeCell ref="E32:H32"/>
    <mergeCell ref="E33:H33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E1">
      <selection activeCell="E3" sqref="E3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4">
        <f>+'anexo 2 '!$B$7</f>
        <v>2008</v>
      </c>
      <c r="B2">
        <f>+'anexo 2 '!$G$7+'anexo 2 '!$E$7+'anexo 2 '!$F$7+'anexo 2 '!$H$7</f>
        <v>1</v>
      </c>
      <c r="C2" s="34" t="str">
        <f>+'anexo 2 '!$M$5</f>
        <v>010102</v>
      </c>
      <c r="D2" s="35" t="str">
        <f>+'anexo 2 '!A12</f>
        <v>41100 Personal</v>
      </c>
      <c r="E2" s="36">
        <f>+'anexo 2 '!B12</f>
        <v>24011797</v>
      </c>
      <c r="F2" s="36">
        <f>+'anexo 2 '!C12</f>
        <v>0</v>
      </c>
      <c r="G2" s="36">
        <f>+'anexo 2 '!D12</f>
        <v>0</v>
      </c>
      <c r="H2" s="36">
        <f>+'anexo 2 '!E12</f>
        <v>24011797</v>
      </c>
      <c r="I2" s="36">
        <f>+'anexo 2 '!I12</f>
        <v>24011797</v>
      </c>
      <c r="J2" s="36">
        <f>+'anexo 2 '!J12</f>
        <v>5230276</v>
      </c>
      <c r="K2" s="36">
        <f>+'anexo 2 '!K12</f>
        <v>5230276</v>
      </c>
      <c r="L2" s="36">
        <f>+'anexo 2 '!L12</f>
        <v>0</v>
      </c>
      <c r="M2" s="36">
        <f>+'anexo 2 '!M12</f>
        <v>0</v>
      </c>
      <c r="N2" s="36">
        <f>+'anexo 2 '!N12</f>
        <v>0</v>
      </c>
      <c r="O2" s="36">
        <f>+'anexo 2 '!O12</f>
        <v>5230276</v>
      </c>
    </row>
    <row r="3" spans="1:15" ht="12.75">
      <c r="A3" s="34">
        <f>+'anexo 2 '!$B$7</f>
        <v>2008</v>
      </c>
      <c r="B3">
        <f>+'anexo 2 '!$G$7+'anexo 2 '!$E$7+'anexo 2 '!$F$7+'anexo 2 '!$H$7</f>
        <v>1</v>
      </c>
      <c r="C3" s="34" t="str">
        <f>+'anexo 2 '!$M$5</f>
        <v>010102</v>
      </c>
      <c r="D3" s="35" t="str">
        <f>+'anexo 2 '!A13</f>
        <v>41200 Bienes</v>
      </c>
      <c r="E3" s="36">
        <f>+'anexo 2 '!B13</f>
        <v>720654</v>
      </c>
      <c r="F3" s="36">
        <f>+'anexo 2 '!C13</f>
        <v>0</v>
      </c>
      <c r="G3" s="36">
        <f>+'anexo 2 '!D13</f>
        <v>0</v>
      </c>
      <c r="H3" s="36">
        <f>+'anexo 2 '!E13</f>
        <v>720654</v>
      </c>
      <c r="I3" s="36">
        <f>+'anexo 2 '!I13</f>
        <v>103578.93</v>
      </c>
      <c r="J3" s="36">
        <f>+'anexo 2 '!J13</f>
        <v>103578.93</v>
      </c>
      <c r="K3" s="36">
        <f>+'anexo 2 '!K13</f>
        <v>103578.93</v>
      </c>
      <c r="L3" s="36">
        <f>+'anexo 2 '!L13</f>
        <v>70531.19</v>
      </c>
      <c r="M3" s="36">
        <f>+'anexo 2 '!M13</f>
        <v>0</v>
      </c>
      <c r="N3" s="36">
        <f>+'anexo 2 '!N13</f>
        <v>617075.0700000001</v>
      </c>
      <c r="O3" s="36">
        <f>+'anexo 2 '!O13</f>
        <v>33047.73999999999</v>
      </c>
    </row>
    <row r="4" spans="1:15" ht="12.75">
      <c r="A4" s="34">
        <f>+'anexo 2 '!$B$7</f>
        <v>2008</v>
      </c>
      <c r="B4">
        <f>+'anexo 2 '!$G$7+'anexo 2 '!$E$7+'anexo 2 '!$F$7+'anexo 2 '!$H$7</f>
        <v>1</v>
      </c>
      <c r="C4" s="34" t="str">
        <f>+'anexo 2 '!$M$5</f>
        <v>010102</v>
      </c>
      <c r="D4" s="35" t="str">
        <f>+'anexo 2 '!A14</f>
        <v>41300 Servicios</v>
      </c>
      <c r="E4" s="36">
        <f>+'anexo 2 '!B14</f>
        <v>5547238</v>
      </c>
      <c r="F4" s="36">
        <f>+'anexo 2 '!C14</f>
        <v>0</v>
      </c>
      <c r="G4" s="36">
        <f>+'anexo 2 '!D14</f>
        <v>0</v>
      </c>
      <c r="H4" s="36">
        <f>+'anexo 2 '!E14</f>
        <v>5547238</v>
      </c>
      <c r="I4" s="36">
        <f>+'anexo 2 '!I14</f>
        <v>960798.71</v>
      </c>
      <c r="J4" s="36">
        <f>+'anexo 2 '!J14</f>
        <v>827758.07</v>
      </c>
      <c r="K4" s="36">
        <f>+'anexo 2 '!K14</f>
        <v>827758.07</v>
      </c>
      <c r="L4" s="36">
        <f>+'anexo 2 '!L14</f>
        <v>827758.07</v>
      </c>
      <c r="M4" s="36">
        <f>+'anexo 2 '!M14</f>
        <v>0</v>
      </c>
      <c r="N4" s="36">
        <f>+'anexo 2 '!N14</f>
        <v>4586439.29</v>
      </c>
      <c r="O4" s="36">
        <f>+'anexo 2 '!O14</f>
        <v>0</v>
      </c>
    </row>
    <row r="5" spans="1:15" ht="12.75">
      <c r="A5" s="34">
        <f>+'anexo 2 '!$B$7</f>
        <v>2008</v>
      </c>
      <c r="B5">
        <f>+'anexo 2 '!$G$7+'anexo 2 '!$E$7+'anexo 2 '!$F$7+'anexo 2 '!$H$7</f>
        <v>1</v>
      </c>
      <c r="C5" s="34" t="str">
        <f>+'anexo 2 '!$M$5</f>
        <v>010102</v>
      </c>
      <c r="D5" s="35" t="str">
        <f>+'anexo 2 '!A15</f>
        <v>51100 Bs.Capital</v>
      </c>
      <c r="E5" s="36">
        <f>+'anexo 2 '!B15</f>
        <v>287605</v>
      </c>
      <c r="F5" s="36">
        <f>+'anexo 2 '!C15</f>
        <v>0</v>
      </c>
      <c r="G5" s="36">
        <f>+'anexo 2 '!D15</f>
        <v>0</v>
      </c>
      <c r="H5" s="36">
        <f>+'anexo 2 '!E15</f>
        <v>287605</v>
      </c>
      <c r="I5" s="36">
        <f>+'anexo 2 '!I15</f>
        <v>0</v>
      </c>
      <c r="J5" s="36">
        <f>+'anexo 2 '!J15</f>
        <v>0</v>
      </c>
      <c r="K5" s="36">
        <f>+'anexo 2 '!K15</f>
        <v>0</v>
      </c>
      <c r="L5" s="36">
        <f>+'anexo 2 '!L15</f>
        <v>0</v>
      </c>
      <c r="M5" s="36">
        <f>+'anexo 2 '!M15</f>
        <v>0</v>
      </c>
      <c r="N5" s="36">
        <f>+'anexo 2 '!N15</f>
        <v>287605</v>
      </c>
      <c r="O5" s="36">
        <f>+'anexo 2 '!O15</f>
        <v>0</v>
      </c>
    </row>
    <row r="6" spans="1:15" ht="12.75">
      <c r="A6" s="34">
        <f>+'anexo 2 '!$B$7</f>
        <v>2008</v>
      </c>
      <c r="B6">
        <f>+'anexo 2 '!$G$7+'anexo 2 '!$E$7+'anexo 2 '!$F$7+'anexo 2 '!$H$7</f>
        <v>1</v>
      </c>
      <c r="C6" s="34" t="str">
        <f>+'anexo 2 '!$M$5</f>
        <v>010102</v>
      </c>
      <c r="D6" s="35" t="str">
        <f>+'anexo 2 '!A16</f>
        <v>43100 Transferencias</v>
      </c>
      <c r="E6" s="36">
        <f>+'anexo 2 '!B16</f>
        <v>6500</v>
      </c>
      <c r="F6" s="36">
        <f>+'anexo 2 '!C16</f>
        <v>0</v>
      </c>
      <c r="G6" s="36">
        <f>+'anexo 2 '!D16</f>
        <v>0</v>
      </c>
      <c r="H6" s="36">
        <f>+'anexo 2 '!E16</f>
        <v>6500</v>
      </c>
      <c r="I6" s="36">
        <f>+'anexo 2 '!I16</f>
        <v>0</v>
      </c>
      <c r="J6" s="36">
        <f>+'anexo 2 '!J16</f>
        <v>0</v>
      </c>
      <c r="K6" s="36">
        <f>+'anexo 2 '!K16</f>
        <v>0</v>
      </c>
      <c r="L6" s="36">
        <f>+'anexo 2 '!L16</f>
        <v>0</v>
      </c>
      <c r="M6" s="36">
        <f>+'anexo 2 '!M16</f>
        <v>0</v>
      </c>
      <c r="N6" s="36">
        <f>+'anexo 2 '!N16</f>
        <v>6500</v>
      </c>
      <c r="O6" s="36">
        <f>+'anexo 2 '!O16</f>
        <v>0</v>
      </c>
    </row>
    <row r="7" spans="1:15" ht="12.75">
      <c r="A7" s="34">
        <f>+'anexo 2 '!$B$7</f>
        <v>2008</v>
      </c>
      <c r="B7">
        <f>+'anexo 2 '!$G$7+'anexo 2 '!$E$7+'anexo 2 '!$F$7+'anexo 2 '!$H$7</f>
        <v>1</v>
      </c>
      <c r="C7" s="34" t="str">
        <f>+'anexo 2 '!$M$5</f>
        <v>010102</v>
      </c>
      <c r="D7" s="35" t="str">
        <f>+'anexo 2 '!A17</f>
        <v>74100 Deuda Ej. Anter.</v>
      </c>
      <c r="E7" s="36">
        <f>+'anexo 2 '!B17</f>
        <v>0</v>
      </c>
      <c r="F7" s="36">
        <f>+'anexo 2 '!C17</f>
        <v>0</v>
      </c>
      <c r="G7" s="36">
        <f>+'anexo 2 '!D17</f>
        <v>0</v>
      </c>
      <c r="H7" s="36">
        <f>+'anexo 2 '!E17</f>
        <v>0</v>
      </c>
      <c r="I7" s="36">
        <f>+'anexo 2 '!I17</f>
        <v>0</v>
      </c>
      <c r="J7" s="36">
        <f>+'anexo 2 '!J17</f>
        <v>0</v>
      </c>
      <c r="K7" s="36">
        <f>+'anexo 2 '!K17</f>
        <v>0</v>
      </c>
      <c r="L7" s="36">
        <f>+'anexo 2 '!L17</f>
        <v>0</v>
      </c>
      <c r="M7" s="36">
        <f>+'anexo 2 '!M17</f>
        <v>0</v>
      </c>
      <c r="N7" s="36">
        <f>+'anexo 2 '!N17</f>
        <v>0</v>
      </c>
      <c r="O7" s="36">
        <f>+'anexo 2 '!O17</f>
        <v>0</v>
      </c>
    </row>
    <row r="8" spans="4:15" ht="12.75">
      <c r="D8" s="35" t="str">
        <f>+'anexo 2 '!A19</f>
        <v>TOTALES</v>
      </c>
      <c r="E8" s="36">
        <f>+'anexo 2 '!B19</f>
        <v>30573794</v>
      </c>
      <c r="F8" s="36">
        <f>+'anexo 2 '!C19</f>
        <v>0</v>
      </c>
      <c r="G8" s="36">
        <f>+'anexo 2 '!D19</f>
        <v>0</v>
      </c>
      <c r="H8" s="36">
        <f>+'anexo 2 '!E19</f>
        <v>30573794</v>
      </c>
      <c r="I8" s="36">
        <f>+'anexo 2 '!I19</f>
        <v>25076174.64</v>
      </c>
      <c r="J8" s="36">
        <f>+'anexo 2 '!J19</f>
        <v>6161613</v>
      </c>
      <c r="K8" s="36">
        <f>+'anexo 2 '!K19</f>
        <v>6161613</v>
      </c>
      <c r="L8" s="36">
        <f>+'anexo 2 '!L19</f>
        <v>898289.26</v>
      </c>
      <c r="M8" s="36">
        <f>+'anexo 2 '!M19</f>
        <v>0</v>
      </c>
      <c r="N8" s="36">
        <f>+'anexo 2 '!N19</f>
        <v>5497619.36</v>
      </c>
      <c r="O8" s="36">
        <f>+'anexo 2 '!O19</f>
        <v>5263323.74</v>
      </c>
    </row>
    <row r="9" ht="12.75">
      <c r="D9" s="35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K18" sqref="K18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82" t="s">
        <v>162</v>
      </c>
    </row>
    <row r="7" spans="1:8" ht="12.75">
      <c r="A7" t="s">
        <v>3</v>
      </c>
      <c r="B7" s="3">
        <v>2008</v>
      </c>
      <c r="D7" t="s">
        <v>4</v>
      </c>
      <c r="E7" s="85">
        <v>1</v>
      </c>
      <c r="F7" s="85"/>
      <c r="G7" s="85"/>
      <c r="H7" s="85"/>
    </row>
    <row r="8" ht="13.5" thickBot="1"/>
    <row r="9" spans="1:11" s="25" customFormat="1" ht="10.5">
      <c r="A9" s="25" t="s">
        <v>100</v>
      </c>
      <c r="B9" s="218" t="s">
        <v>5</v>
      </c>
      <c r="C9" s="4" t="s">
        <v>9</v>
      </c>
      <c r="D9" s="4" t="s">
        <v>10</v>
      </c>
      <c r="E9" s="211" t="s">
        <v>101</v>
      </c>
      <c r="F9" s="211"/>
      <c r="G9" s="211"/>
      <c r="H9" s="211"/>
      <c r="I9" s="4" t="s">
        <v>102</v>
      </c>
      <c r="J9" s="4" t="s">
        <v>103</v>
      </c>
      <c r="K9" s="5" t="s">
        <v>104</v>
      </c>
    </row>
    <row r="10" spans="2:11" s="6" customFormat="1" ht="10.5">
      <c r="B10" s="219"/>
      <c r="C10" s="7" t="s">
        <v>105</v>
      </c>
      <c r="D10" s="111" t="s">
        <v>106</v>
      </c>
      <c r="E10" s="212" t="s">
        <v>107</v>
      </c>
      <c r="F10" s="212"/>
      <c r="G10" s="212"/>
      <c r="H10" s="212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20"/>
      <c r="C11" s="10" t="s">
        <v>106</v>
      </c>
      <c r="D11" s="112"/>
      <c r="E11" s="209" t="s">
        <v>51</v>
      </c>
      <c r="F11" s="209"/>
      <c r="G11" s="209"/>
      <c r="H11" s="209"/>
      <c r="I11" s="10" t="s">
        <v>51</v>
      </c>
      <c r="J11" s="10" t="s">
        <v>106</v>
      </c>
      <c r="K11" s="11" t="s">
        <v>106</v>
      </c>
    </row>
    <row r="12" spans="2:11" ht="12.75">
      <c r="B12" s="76"/>
      <c r="C12" s="77"/>
      <c r="D12" s="77"/>
      <c r="E12" s="217"/>
      <c r="F12" s="217"/>
      <c r="G12" s="217"/>
      <c r="H12" s="217"/>
      <c r="I12" s="77"/>
      <c r="J12" s="77"/>
      <c r="K12" s="78"/>
    </row>
    <row r="13" spans="2:11" ht="12.75">
      <c r="B13" s="113" t="s">
        <v>124</v>
      </c>
      <c r="C13" s="114">
        <f>+'anexo 2 '!I12-0</f>
        <v>24011797</v>
      </c>
      <c r="D13" s="114">
        <v>5230276</v>
      </c>
      <c r="E13" s="214">
        <f>+'anexo 2 '!K12-0</f>
        <v>5230276</v>
      </c>
      <c r="F13" s="215"/>
      <c r="G13" s="215"/>
      <c r="H13" s="216"/>
      <c r="I13" s="114">
        <v>0</v>
      </c>
      <c r="J13" s="114">
        <f aca="true" t="shared" si="0" ref="J13:J18">+D13-E13</f>
        <v>0</v>
      </c>
      <c r="K13" s="115">
        <f aca="true" t="shared" si="1" ref="K13:K18">+E13-I13</f>
        <v>5230276</v>
      </c>
    </row>
    <row r="14" spans="2:11" ht="12.75">
      <c r="B14" s="113" t="s">
        <v>123</v>
      </c>
      <c r="C14" s="114">
        <f>+'anexo 2 '!I13-0</f>
        <v>103578.93</v>
      </c>
      <c r="D14" s="114">
        <v>103578.93</v>
      </c>
      <c r="E14" s="214">
        <f>+'anexo 2 '!K13-0</f>
        <v>103578.93</v>
      </c>
      <c r="F14" s="215"/>
      <c r="G14" s="215"/>
      <c r="H14" s="216"/>
      <c r="I14" s="114">
        <v>70531.19</v>
      </c>
      <c r="J14" s="114">
        <f t="shared" si="0"/>
        <v>0</v>
      </c>
      <c r="K14" s="115">
        <f t="shared" si="1"/>
        <v>33047.73999999999</v>
      </c>
    </row>
    <row r="15" spans="2:11" ht="12.75">
      <c r="B15" s="113" t="s">
        <v>125</v>
      </c>
      <c r="C15" s="114">
        <f>+'anexo 2 '!I14-0</f>
        <v>960798.71</v>
      </c>
      <c r="D15" s="114">
        <v>827758.07</v>
      </c>
      <c r="E15" s="214">
        <f>+'anexo 2 '!K14-0</f>
        <v>827758.07</v>
      </c>
      <c r="F15" s="215"/>
      <c r="G15" s="215"/>
      <c r="H15" s="216"/>
      <c r="I15" s="114">
        <v>827758.07</v>
      </c>
      <c r="J15" s="114">
        <f t="shared" si="0"/>
        <v>0</v>
      </c>
      <c r="K15" s="115">
        <f t="shared" si="1"/>
        <v>0</v>
      </c>
    </row>
    <row r="16" spans="2:11" ht="12.75">
      <c r="B16" s="113" t="s">
        <v>126</v>
      </c>
      <c r="C16" s="114">
        <f>+'anexo 2 '!I15-0</f>
        <v>0</v>
      </c>
      <c r="D16" s="114">
        <v>0</v>
      </c>
      <c r="E16" s="214">
        <f>+'anexo 2 '!K15-0</f>
        <v>0</v>
      </c>
      <c r="F16" s="215"/>
      <c r="G16" s="215"/>
      <c r="H16" s="216"/>
      <c r="I16" s="114">
        <v>0</v>
      </c>
      <c r="J16" s="114">
        <f t="shared" si="0"/>
        <v>0</v>
      </c>
      <c r="K16" s="115">
        <f t="shared" si="1"/>
        <v>0</v>
      </c>
    </row>
    <row r="17" spans="2:11" ht="12.75">
      <c r="B17" s="113" t="s">
        <v>166</v>
      </c>
      <c r="C17" s="114">
        <f>+'anexo 2 '!I16-0</f>
        <v>0</v>
      </c>
      <c r="D17" s="114">
        <f>+'anexo 2 '!J16-0</f>
        <v>0</v>
      </c>
      <c r="E17" s="214">
        <f>+'anexo 2 '!K16-0</f>
        <v>0</v>
      </c>
      <c r="F17" s="215"/>
      <c r="G17" s="215"/>
      <c r="H17" s="216"/>
      <c r="I17" s="114">
        <f>+'anexo 2 '!L16-0</f>
        <v>0</v>
      </c>
      <c r="J17" s="114">
        <f t="shared" si="0"/>
        <v>0</v>
      </c>
      <c r="K17" s="115">
        <f t="shared" si="1"/>
        <v>0</v>
      </c>
    </row>
    <row r="18" spans="2:11" ht="12.75">
      <c r="B18" s="113" t="s">
        <v>128</v>
      </c>
      <c r="C18" s="114">
        <f>+'anexo 2 '!I17-0</f>
        <v>0</v>
      </c>
      <c r="D18" s="114">
        <v>0</v>
      </c>
      <c r="E18" s="214">
        <f>+'anexo 2 '!K17-0</f>
        <v>0</v>
      </c>
      <c r="F18" s="215"/>
      <c r="G18" s="215"/>
      <c r="H18" s="216"/>
      <c r="I18" s="114">
        <v>0</v>
      </c>
      <c r="J18" s="114">
        <f t="shared" si="0"/>
        <v>0</v>
      </c>
      <c r="K18" s="115">
        <f t="shared" si="1"/>
        <v>0</v>
      </c>
    </row>
    <row r="19" spans="2:11" ht="12.75">
      <c r="B19" s="116"/>
      <c r="C19" s="114"/>
      <c r="D19" s="114"/>
      <c r="E19" s="213"/>
      <c r="F19" s="213"/>
      <c r="G19" s="213"/>
      <c r="H19" s="213"/>
      <c r="I19" s="114"/>
      <c r="J19" s="114"/>
      <c r="K19" s="115"/>
    </row>
    <row r="20" spans="2:11" ht="12.75">
      <c r="B20" s="116" t="s">
        <v>26</v>
      </c>
      <c r="C20" s="114">
        <f>SUM(C13:C19)</f>
        <v>25076174.64</v>
      </c>
      <c r="D20" s="114">
        <f>SUM(D13:D19)</f>
        <v>6161613</v>
      </c>
      <c r="E20" s="213">
        <f>SUM(E13:E19)</f>
        <v>6161613</v>
      </c>
      <c r="F20" s="213"/>
      <c r="G20" s="213"/>
      <c r="H20" s="213"/>
      <c r="I20" s="114">
        <f>SUM(I13:I19)</f>
        <v>898289.26</v>
      </c>
      <c r="J20" s="114">
        <f>SUM(J13:J19)</f>
        <v>0</v>
      </c>
      <c r="K20" s="115">
        <f>SUM(K13:K19)</f>
        <v>5263323.74</v>
      </c>
    </row>
    <row r="21" spans="2:11" ht="13.5" thickBot="1">
      <c r="B21" s="79"/>
      <c r="C21" s="80"/>
      <c r="D21" s="80"/>
      <c r="E21" s="221"/>
      <c r="F21" s="221"/>
      <c r="G21" s="221"/>
      <c r="H21" s="221"/>
      <c r="I21" s="80"/>
      <c r="J21" s="80"/>
      <c r="K21" s="81"/>
    </row>
    <row r="22" spans="3:11" ht="12.75">
      <c r="C22" s="105">
        <f>+'anexo 2 '!I19-2234851.18-'Anexo 2 Bis'!C20</f>
        <v>-2234851.1799999997</v>
      </c>
      <c r="D22" s="105">
        <f>+'anexo 2 '!J19-1928773.4-'Anexo 2 Bis'!D20</f>
        <v>-1928773.4000000004</v>
      </c>
      <c r="E22" s="222">
        <f>+'anexo 2 '!K19-'Anexo 2 Bis'!E20:H20-1928773.4</f>
        <v>-1928773.4</v>
      </c>
      <c r="F22" s="223"/>
      <c r="G22" s="223"/>
      <c r="H22" s="223"/>
      <c r="I22" s="105">
        <f>+'anexo 2 '!L19-1872802.41-'Anexo 2 Bis'!I20</f>
        <v>-1872802.41</v>
      </c>
      <c r="J22" s="103"/>
      <c r="K22" s="105">
        <f>+'anexo 2 '!O19-55970.99-'Anexo 2 Bis'!K20</f>
        <v>-55970.99000000022</v>
      </c>
    </row>
    <row r="23" spans="5:8" ht="12.75">
      <c r="E23" s="191"/>
      <c r="F23" s="191"/>
      <c r="G23" s="191"/>
      <c r="H23" s="191"/>
    </row>
    <row r="24" spans="1:11" s="67" customFormat="1" ht="21" customHeight="1">
      <c r="A24" s="65"/>
      <c r="B24" s="66"/>
      <c r="D24" s="190"/>
      <c r="E24" s="190"/>
      <c r="F24" s="190"/>
      <c r="G24" s="190"/>
      <c r="H24" s="189"/>
      <c r="I24" s="189"/>
      <c r="J24" s="190"/>
      <c r="K24" s="189"/>
    </row>
    <row r="25" spans="1:11" s="67" customFormat="1" ht="9" customHeight="1">
      <c r="A25" s="65"/>
      <c r="B25" s="68"/>
      <c r="D25" s="188"/>
      <c r="E25" s="188"/>
      <c r="F25" s="188"/>
      <c r="G25" s="188"/>
      <c r="H25" s="189"/>
      <c r="I25" s="189"/>
      <c r="J25" s="188"/>
      <c r="K25" s="189"/>
    </row>
    <row r="26" spans="1:11" s="67" customFormat="1" ht="9.75" customHeight="1">
      <c r="A26" s="65"/>
      <c r="B26" s="68"/>
      <c r="D26" s="188"/>
      <c r="E26" s="188"/>
      <c r="F26" s="188"/>
      <c r="G26" s="188"/>
      <c r="H26" s="189"/>
      <c r="I26" s="189"/>
      <c r="J26" s="188"/>
      <c r="K26" s="189"/>
    </row>
    <row r="34" ht="12.75">
      <c r="C34" s="67"/>
    </row>
  </sheetData>
  <mergeCells count="23"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E20:H20"/>
    <mergeCell ref="E16:H16"/>
    <mergeCell ref="E18:H18"/>
    <mergeCell ref="E19:H19"/>
  </mergeCells>
  <printOptions horizontalCentered="1"/>
  <pageMargins left="1.3779527559055118" right="0.75" top="1.7716535433070868" bottom="1" header="0" footer="0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4">
        <f>+'Anexo 2 Bis'!$B$7</f>
        <v>2008</v>
      </c>
      <c r="B2">
        <f>+'Anexo 2 Bis'!$G$7+'Anexo 2 Bis'!$E$7+'Anexo 2 Bis'!$F$7+'Anexo 2 Bis'!$H$7</f>
        <v>1</v>
      </c>
      <c r="C2" s="34" t="str">
        <f>+'Anexo 2 Bis'!$L$5</f>
        <v>010102</v>
      </c>
      <c r="D2" s="36" t="str">
        <f>+'Anexo 2 Bis'!B13</f>
        <v>41100 Personal</v>
      </c>
      <c r="E2" s="36">
        <f>+'Anexo 2 Bis'!C13</f>
        <v>24011797</v>
      </c>
      <c r="F2" s="36">
        <f>+'Anexo 2 Bis'!D13</f>
        <v>5230276</v>
      </c>
      <c r="G2" s="36">
        <f>+'Anexo 2 Bis'!E13</f>
        <v>5230276</v>
      </c>
      <c r="H2" s="36">
        <f>+'Anexo 2 Bis'!I13</f>
        <v>0</v>
      </c>
      <c r="I2" s="36">
        <f>+'Anexo 2 Bis'!J13</f>
        <v>0</v>
      </c>
      <c r="J2" s="36">
        <f>+'Anexo 2 Bis'!K13</f>
        <v>5230276</v>
      </c>
    </row>
    <row r="3" spans="1:10" ht="12.75">
      <c r="A3" s="34">
        <f>+'Anexo 2 Bis'!$B$7</f>
        <v>2008</v>
      </c>
      <c r="B3">
        <f>+'Anexo 2 Bis'!$G$7+'Anexo 2 Bis'!$E$7+'Anexo 2 Bis'!$F$7+'Anexo 2 Bis'!$H$7</f>
        <v>1</v>
      </c>
      <c r="C3" s="34" t="str">
        <f>+'Anexo 2 Bis'!$L$5</f>
        <v>010102</v>
      </c>
      <c r="D3" s="36" t="str">
        <f>+'Anexo 2 Bis'!B14</f>
        <v>41200 Bienes</v>
      </c>
      <c r="E3" s="36">
        <f>+'Anexo 2 Bis'!C14</f>
        <v>103578.93</v>
      </c>
      <c r="F3" s="36">
        <f>+'Anexo 2 Bis'!D14</f>
        <v>103578.93</v>
      </c>
      <c r="G3" s="36">
        <f>+'Anexo 2 Bis'!E14</f>
        <v>103578.93</v>
      </c>
      <c r="H3" s="36">
        <f>+'Anexo 2 Bis'!I14</f>
        <v>70531.19</v>
      </c>
      <c r="I3" s="36">
        <f>+'Anexo 2 Bis'!J14</f>
        <v>0</v>
      </c>
      <c r="J3" s="36">
        <f>+'Anexo 2 Bis'!K14</f>
        <v>33047.73999999999</v>
      </c>
    </row>
    <row r="4" spans="1:10" ht="12.75">
      <c r="A4" s="34">
        <f>+'Anexo 2 Bis'!$B$7</f>
        <v>2008</v>
      </c>
      <c r="B4">
        <f>+'Anexo 2 Bis'!$G$7+'Anexo 2 Bis'!$E$7+'Anexo 2 Bis'!$F$7+'Anexo 2 Bis'!$H$7</f>
        <v>1</v>
      </c>
      <c r="C4" s="34" t="str">
        <f>+'Anexo 2 Bis'!$L$5</f>
        <v>010102</v>
      </c>
      <c r="D4" s="36" t="str">
        <f>+'Anexo 2 Bis'!B15</f>
        <v>41300 Servicios</v>
      </c>
      <c r="E4" s="36">
        <f>+'Anexo 2 Bis'!C15</f>
        <v>960798.71</v>
      </c>
      <c r="F4" s="36">
        <f>+'Anexo 2 Bis'!D15</f>
        <v>827758.07</v>
      </c>
      <c r="G4" s="36">
        <f>+'Anexo 2 Bis'!E15</f>
        <v>827758.07</v>
      </c>
      <c r="H4" s="36">
        <f>+'Anexo 2 Bis'!I15</f>
        <v>827758.07</v>
      </c>
      <c r="I4" s="36">
        <f>+'Anexo 2 Bis'!J15</f>
        <v>0</v>
      </c>
      <c r="J4" s="36">
        <f>+'Anexo 2 Bis'!K15</f>
        <v>0</v>
      </c>
    </row>
    <row r="5" spans="1:10" ht="12.75">
      <c r="A5" s="34">
        <f>+'Anexo 2 Bis'!$B$7</f>
        <v>2008</v>
      </c>
      <c r="B5">
        <f>+'Anexo 2 Bis'!$G$7+'Anexo 2 Bis'!$E$7+'Anexo 2 Bis'!$F$7+'Anexo 2 Bis'!$H$7</f>
        <v>1</v>
      </c>
      <c r="C5" s="34" t="str">
        <f>+'Anexo 2 Bis'!$L$5</f>
        <v>010102</v>
      </c>
      <c r="D5" s="36" t="str">
        <f>+'Anexo 2 Bis'!B16</f>
        <v>51100 Bs.Capital</v>
      </c>
      <c r="E5" s="36">
        <f>+'Anexo 2 Bis'!C16</f>
        <v>0</v>
      </c>
      <c r="F5" s="36">
        <f>+'Anexo 2 Bis'!D16</f>
        <v>0</v>
      </c>
      <c r="G5" s="36">
        <f>+'Anexo 2 Bis'!E16</f>
        <v>0</v>
      </c>
      <c r="H5" s="36">
        <f>+'Anexo 2 Bis'!I16</f>
        <v>0</v>
      </c>
      <c r="I5" s="36">
        <f>+'Anexo 2 Bis'!J16</f>
        <v>0</v>
      </c>
      <c r="J5" s="36">
        <f>+'Anexo 2 Bis'!K16</f>
        <v>0</v>
      </c>
    </row>
    <row r="6" spans="1:10" ht="12.75">
      <c r="A6" s="34">
        <f>+'Anexo 2 Bis'!$B$7</f>
        <v>2008</v>
      </c>
      <c r="B6">
        <f>+'Anexo 2 Bis'!$G$7+'Anexo 2 Bis'!$E$7+'Anexo 2 Bis'!$F$7+'Anexo 2 Bis'!$H$7</f>
        <v>1</v>
      </c>
      <c r="C6" s="34" t="str">
        <f>+'Anexo 2 Bis'!$L$5</f>
        <v>010102</v>
      </c>
      <c r="D6" s="36" t="str">
        <f>+'Anexo 2 Bis'!B17</f>
        <v>41300 Trasferencias</v>
      </c>
      <c r="E6" s="36">
        <f>+'Anexo 2 Bis'!C17</f>
        <v>0</v>
      </c>
      <c r="F6" s="36">
        <f>+'Anexo 2 Bis'!D17</f>
        <v>0</v>
      </c>
      <c r="G6" s="36">
        <f>+'Anexo 2 Bis'!E17</f>
        <v>0</v>
      </c>
      <c r="H6" s="36">
        <f>+'Anexo 2 Bis'!I17</f>
        <v>0</v>
      </c>
      <c r="I6" s="36">
        <f>+'Anexo 2 Bis'!J17</f>
        <v>0</v>
      </c>
      <c r="J6" s="36">
        <f>+'Anexo 2 Bis'!K17</f>
        <v>0</v>
      </c>
    </row>
    <row r="7" spans="1:10" ht="12.75">
      <c r="A7" s="34">
        <f>+'Anexo 2 Bis'!$B$7</f>
        <v>2008</v>
      </c>
      <c r="B7">
        <f>+'Anexo 2 Bis'!$G$7+'Anexo 2 Bis'!$E$7+'Anexo 2 Bis'!$F$7+'Anexo 2 Bis'!$H$7</f>
        <v>1</v>
      </c>
      <c r="C7" s="34" t="str">
        <f>+'Anexo 2 Bis'!$L$5</f>
        <v>010102</v>
      </c>
      <c r="D7" s="36" t="str">
        <f>+'Anexo 2 Bis'!B18</f>
        <v>74100 Deuda Ej.Anter</v>
      </c>
      <c r="E7" s="36">
        <f>+'Anexo 2 Bis'!C18</f>
        <v>0</v>
      </c>
      <c r="F7" s="36">
        <f>+'Anexo 2 Bis'!D18</f>
        <v>0</v>
      </c>
      <c r="G7" s="36">
        <f>+'Anexo 2 Bis'!E18</f>
        <v>0</v>
      </c>
      <c r="H7" s="36">
        <f>+'Anexo 2 Bis'!I18</f>
        <v>0</v>
      </c>
      <c r="I7" s="36">
        <f>+'Anexo 2 Bis'!J18</f>
        <v>0</v>
      </c>
      <c r="J7" s="36">
        <f>+'Anexo 2 Bis'!K18</f>
        <v>0</v>
      </c>
    </row>
    <row r="8" spans="1:10" ht="12.75">
      <c r="A8" s="34"/>
      <c r="C8" s="34"/>
      <c r="D8" s="36" t="str">
        <f>+'Anexo 2 Bis'!B20</f>
        <v>TOTALES</v>
      </c>
      <c r="E8" s="36">
        <f>+'Anexo 2 Bis'!C20</f>
        <v>25076174.64</v>
      </c>
      <c r="F8" s="36">
        <f>+'Anexo 2 Bis'!D20</f>
        <v>6161613</v>
      </c>
      <c r="G8" s="36">
        <f>+'Anexo 2 Bis'!E20</f>
        <v>6161613</v>
      </c>
      <c r="H8" s="36">
        <f>+'Anexo 2 Bis'!I20</f>
        <v>898289.26</v>
      </c>
      <c r="I8" s="36">
        <f>+'Anexo 2 Bis'!J20</f>
        <v>0</v>
      </c>
      <c r="J8" s="36">
        <f>+'Anexo 2 Bis'!K20</f>
        <v>5263323.74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B1">
      <selection activeCell="B8" sqref="B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82" t="s">
        <v>162</v>
      </c>
    </row>
    <row r="7" spans="1:8" ht="12.75">
      <c r="A7" t="s">
        <v>3</v>
      </c>
      <c r="B7" s="3">
        <v>2008</v>
      </c>
      <c r="D7" t="s">
        <v>4</v>
      </c>
      <c r="E7" s="85">
        <v>1</v>
      </c>
      <c r="F7" s="85"/>
      <c r="G7" s="85"/>
      <c r="H7" s="85"/>
    </row>
    <row r="8" ht="13.5" thickBot="1"/>
    <row r="9" spans="2:12" s="6" customFormat="1" ht="10.5">
      <c r="B9" s="194" t="s">
        <v>5</v>
      </c>
      <c r="C9" s="197" t="s">
        <v>86</v>
      </c>
      <c r="D9" s="197" t="s">
        <v>87</v>
      </c>
      <c r="E9" s="197"/>
      <c r="F9" s="197"/>
      <c r="G9" s="197"/>
      <c r="H9" s="197"/>
      <c r="I9" s="197" t="s">
        <v>88</v>
      </c>
      <c r="J9" s="4" t="s">
        <v>89</v>
      </c>
      <c r="K9" s="197" t="s">
        <v>90</v>
      </c>
      <c r="L9" s="69" t="s">
        <v>91</v>
      </c>
    </row>
    <row r="10" spans="2:12" s="6" customFormat="1" ht="10.5">
      <c r="B10" s="195"/>
      <c r="C10" s="198"/>
      <c r="D10" s="230" t="s">
        <v>16</v>
      </c>
      <c r="E10" s="230"/>
      <c r="F10" s="230"/>
      <c r="G10" s="230"/>
      <c r="H10" s="230"/>
      <c r="I10" s="198"/>
      <c r="J10" s="7" t="s">
        <v>92</v>
      </c>
      <c r="K10" s="198"/>
      <c r="L10" s="70" t="s">
        <v>93</v>
      </c>
    </row>
    <row r="11" spans="2:12" s="6" customFormat="1" ht="10.5">
      <c r="B11" s="195"/>
      <c r="C11" s="198"/>
      <c r="D11" s="198" t="s">
        <v>23</v>
      </c>
      <c r="E11" s="198" t="s">
        <v>24</v>
      </c>
      <c r="F11" s="198"/>
      <c r="G11" s="198"/>
      <c r="H11" s="198"/>
      <c r="I11" s="198"/>
      <c r="J11" s="7" t="s">
        <v>94</v>
      </c>
      <c r="K11" s="198"/>
      <c r="L11" s="70" t="s">
        <v>51</v>
      </c>
    </row>
    <row r="12" spans="2:12" s="6" customFormat="1" ht="11.25" thickBot="1">
      <c r="B12" s="196"/>
      <c r="C12" s="199"/>
      <c r="D12" s="199"/>
      <c r="E12" s="199"/>
      <c r="F12" s="199"/>
      <c r="G12" s="199"/>
      <c r="H12" s="199"/>
      <c r="I12" s="199"/>
      <c r="J12" s="10" t="s">
        <v>51</v>
      </c>
      <c r="K12" s="199"/>
      <c r="L12" s="73"/>
    </row>
    <row r="13" spans="2:12" s="6" customFormat="1" ht="10.5">
      <c r="B13" s="117"/>
      <c r="C13" s="118"/>
      <c r="D13" s="118"/>
      <c r="E13" s="229"/>
      <c r="F13" s="229"/>
      <c r="G13" s="229"/>
      <c r="H13" s="229"/>
      <c r="I13" s="118"/>
      <c r="J13" s="118"/>
      <c r="K13" s="118"/>
      <c r="L13" s="119"/>
    </row>
    <row r="14" spans="2:12" s="6" customFormat="1" ht="10.5">
      <c r="B14" s="120"/>
      <c r="C14" s="121"/>
      <c r="D14" s="121"/>
      <c r="E14" s="224"/>
      <c r="F14" s="224"/>
      <c r="G14" s="224"/>
      <c r="H14" s="224"/>
      <c r="I14" s="121"/>
      <c r="J14" s="121"/>
      <c r="K14" s="121"/>
      <c r="L14" s="122"/>
    </row>
    <row r="15" spans="2:12" s="6" customFormat="1" ht="10.5">
      <c r="B15" s="120"/>
      <c r="C15" s="121"/>
      <c r="D15" s="121"/>
      <c r="E15" s="224"/>
      <c r="F15" s="224"/>
      <c r="G15" s="224"/>
      <c r="H15" s="224"/>
      <c r="I15" s="121"/>
      <c r="J15" s="121"/>
      <c r="K15" s="121"/>
      <c r="L15" s="122"/>
    </row>
    <row r="16" spans="2:12" s="6" customFormat="1" ht="10.5">
      <c r="B16" s="120"/>
      <c r="C16" s="121"/>
      <c r="D16" s="121"/>
      <c r="E16" s="224"/>
      <c r="F16" s="224"/>
      <c r="G16" s="224"/>
      <c r="H16" s="224"/>
      <c r="I16" s="121"/>
      <c r="J16" s="121"/>
      <c r="K16" s="121"/>
      <c r="L16" s="122"/>
    </row>
    <row r="17" spans="2:12" s="6" customFormat="1" ht="10.5">
      <c r="B17" s="120"/>
      <c r="C17" s="121"/>
      <c r="D17" s="121"/>
      <c r="E17" s="224"/>
      <c r="F17" s="224"/>
      <c r="G17" s="224"/>
      <c r="H17" s="224"/>
      <c r="I17" s="121"/>
      <c r="J17" s="121"/>
      <c r="K17" s="121"/>
      <c r="L17" s="122"/>
    </row>
    <row r="18" spans="2:12" s="6" customFormat="1" ht="10.5">
      <c r="B18" s="120"/>
      <c r="C18" s="121"/>
      <c r="D18" s="226" t="s">
        <v>113</v>
      </c>
      <c r="E18" s="227"/>
      <c r="F18" s="227"/>
      <c r="G18" s="227"/>
      <c r="H18" s="227"/>
      <c r="I18" s="228"/>
      <c r="J18" s="121"/>
      <c r="K18" s="121"/>
      <c r="L18" s="122"/>
    </row>
    <row r="19" spans="2:12" s="6" customFormat="1" ht="10.5">
      <c r="B19" s="120"/>
      <c r="C19" s="121"/>
      <c r="D19" s="121"/>
      <c r="E19" s="224"/>
      <c r="F19" s="224"/>
      <c r="G19" s="224"/>
      <c r="H19" s="224"/>
      <c r="I19" s="121"/>
      <c r="J19" s="121"/>
      <c r="K19" s="121"/>
      <c r="L19" s="122"/>
    </row>
    <row r="20" spans="2:12" s="6" customFormat="1" ht="10.5">
      <c r="B20" s="120"/>
      <c r="C20" s="121"/>
      <c r="D20" s="121"/>
      <c r="E20" s="224"/>
      <c r="F20" s="224"/>
      <c r="G20" s="224"/>
      <c r="H20" s="224"/>
      <c r="I20" s="121"/>
      <c r="J20" s="121"/>
      <c r="K20" s="121"/>
      <c r="L20" s="122"/>
    </row>
    <row r="21" spans="2:12" s="6" customFormat="1" ht="10.5">
      <c r="B21" s="120"/>
      <c r="C21" s="121"/>
      <c r="D21" s="121"/>
      <c r="E21" s="224"/>
      <c r="F21" s="224"/>
      <c r="G21" s="224"/>
      <c r="H21" s="224"/>
      <c r="I21" s="121"/>
      <c r="J21" s="121"/>
      <c r="K21" s="121"/>
      <c r="L21" s="122"/>
    </row>
    <row r="22" spans="2:12" s="6" customFormat="1" ht="10.5">
      <c r="B22" s="120"/>
      <c r="C22" s="121"/>
      <c r="D22" s="121"/>
      <c r="E22" s="224"/>
      <c r="F22" s="224"/>
      <c r="G22" s="224"/>
      <c r="H22" s="224"/>
      <c r="I22" s="121"/>
      <c r="J22" s="121"/>
      <c r="K22" s="121"/>
      <c r="L22" s="122"/>
    </row>
    <row r="23" spans="2:12" s="6" customFormat="1" ht="10.5">
      <c r="B23" s="120"/>
      <c r="C23" s="121"/>
      <c r="D23" s="121"/>
      <c r="E23" s="224"/>
      <c r="F23" s="224"/>
      <c r="G23" s="224"/>
      <c r="H23" s="224"/>
      <c r="I23" s="121"/>
      <c r="J23" s="121"/>
      <c r="K23" s="121"/>
      <c r="L23" s="122"/>
    </row>
    <row r="24" spans="2:12" s="6" customFormat="1" ht="10.5">
      <c r="B24" s="120"/>
      <c r="C24" s="121"/>
      <c r="D24" s="121"/>
      <c r="E24" s="224"/>
      <c r="F24" s="224"/>
      <c r="G24" s="224"/>
      <c r="H24" s="224"/>
      <c r="I24" s="121"/>
      <c r="J24" s="121"/>
      <c r="K24" s="121"/>
      <c r="L24" s="122"/>
    </row>
    <row r="25" spans="2:12" s="6" customFormat="1" ht="10.5">
      <c r="B25" s="120"/>
      <c r="C25" s="121"/>
      <c r="D25" s="121"/>
      <c r="E25" s="224"/>
      <c r="F25" s="224"/>
      <c r="G25" s="224"/>
      <c r="H25" s="224"/>
      <c r="I25" s="121"/>
      <c r="J25" s="121"/>
      <c r="K25" s="121"/>
      <c r="L25" s="122"/>
    </row>
    <row r="26" spans="2:12" s="6" customFormat="1" ht="10.5">
      <c r="B26" s="123"/>
      <c r="C26" s="124"/>
      <c r="D26" s="124"/>
      <c r="E26" s="225"/>
      <c r="F26" s="225"/>
      <c r="G26" s="225"/>
      <c r="H26" s="225"/>
      <c r="I26" s="124"/>
      <c r="J26" s="124"/>
      <c r="K26" s="124"/>
      <c r="L26" s="125">
        <v>0</v>
      </c>
    </row>
    <row r="27" spans="2:12" s="6" customFormat="1" ht="11.25" thickBot="1">
      <c r="B27" s="126"/>
      <c r="C27" s="75"/>
      <c r="D27" s="75"/>
      <c r="E27" s="75"/>
      <c r="F27" s="75"/>
      <c r="G27" s="75"/>
      <c r="H27" s="75"/>
      <c r="I27" s="75"/>
      <c r="J27" s="75"/>
      <c r="K27" s="75"/>
      <c r="L27" s="127"/>
    </row>
    <row r="28" s="6" customFormat="1" ht="10.5"/>
    <row r="29" spans="1:11" s="67" customFormat="1" ht="21" customHeight="1">
      <c r="A29" s="65"/>
      <c r="B29" s="66"/>
      <c r="D29" s="190"/>
      <c r="E29" s="190"/>
      <c r="F29" s="190"/>
      <c r="G29" s="190"/>
      <c r="H29" s="189"/>
      <c r="I29" s="189"/>
      <c r="J29" s="190"/>
      <c r="K29" s="189"/>
    </row>
    <row r="30" spans="1:11" s="67" customFormat="1" ht="9" customHeight="1">
      <c r="A30" s="65"/>
      <c r="B30" s="68"/>
      <c r="D30" s="188"/>
      <c r="E30" s="188"/>
      <c r="F30" s="188"/>
      <c r="G30" s="188"/>
      <c r="H30" s="189"/>
      <c r="I30" s="189"/>
      <c r="J30" s="188"/>
      <c r="K30" s="189"/>
    </row>
    <row r="31" spans="1:11" s="67" customFormat="1" ht="9.75" customHeight="1">
      <c r="A31" s="65"/>
      <c r="B31" s="68"/>
      <c r="D31" s="188"/>
      <c r="E31" s="188"/>
      <c r="F31" s="188"/>
      <c r="G31" s="188"/>
      <c r="H31" s="189"/>
      <c r="I31" s="189"/>
      <c r="J31" s="188"/>
      <c r="K31" s="189"/>
    </row>
  </sheetData>
  <mergeCells count="29">
    <mergeCell ref="D30:I30"/>
    <mergeCell ref="J30:K30"/>
    <mergeCell ref="D31:I31"/>
    <mergeCell ref="J31:K31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17:H17"/>
    <mergeCell ref="E19:H19"/>
    <mergeCell ref="D18:I18"/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4">
        <f>+'anexo 3 '!$B$7</f>
        <v>2008</v>
      </c>
      <c r="B2">
        <f>+'anexo 3 '!$G$7+'anexo 3 '!$E$7+'anexo 3 '!$F$7+'anexo 3 '!$H$7</f>
        <v>1</v>
      </c>
      <c r="C2" s="34" t="str">
        <f>+'anexo 3 '!$L$5</f>
        <v>010102</v>
      </c>
      <c r="E2" s="36"/>
      <c r="F2" s="36"/>
      <c r="G2" s="36"/>
      <c r="H2" s="36"/>
      <c r="I2" s="36"/>
      <c r="J2" s="36"/>
      <c r="K2" s="36"/>
    </row>
    <row r="3" spans="1:11" ht="12.75">
      <c r="A3" s="34">
        <f>+'anexo 3 '!$B$7</f>
        <v>2008</v>
      </c>
      <c r="B3">
        <f>+'anexo 3 '!$G$7+'anexo 3 '!$E$7+'anexo 3 '!$F$7+'anexo 3 '!$H$7</f>
        <v>1</v>
      </c>
      <c r="C3" s="34" t="str">
        <f>+'anexo 3 '!$L$5</f>
        <v>010102</v>
      </c>
      <c r="E3" s="36"/>
      <c r="F3" s="36"/>
      <c r="G3" s="36"/>
      <c r="H3" s="36"/>
      <c r="I3" s="36"/>
      <c r="J3" s="36"/>
      <c r="K3" s="36"/>
    </row>
    <row r="4" spans="1:11" ht="12.75">
      <c r="A4" s="34">
        <f>+'anexo 3 '!$B$7</f>
        <v>2008</v>
      </c>
      <c r="B4">
        <f>+'anexo 3 '!$G$7+'anexo 3 '!$E$7+'anexo 3 '!$F$7+'anexo 3 '!$H$7</f>
        <v>1</v>
      </c>
      <c r="C4" s="34" t="str">
        <f>+'anexo 3 '!$L$5</f>
        <v>010102</v>
      </c>
      <c r="E4" s="36"/>
      <c r="F4" s="36"/>
      <c r="G4" s="36"/>
      <c r="H4" s="36"/>
      <c r="I4" s="36"/>
      <c r="J4" s="36"/>
      <c r="K4" s="36"/>
    </row>
    <row r="5" spans="1:11" ht="12.75">
      <c r="A5" s="34">
        <f>+'anexo 3 '!$B$7</f>
        <v>2008</v>
      </c>
      <c r="B5">
        <f>+'anexo 3 '!$G$7+'anexo 3 '!$E$7+'anexo 3 '!$F$7+'anexo 3 '!$H$7</f>
        <v>1</v>
      </c>
      <c r="C5" s="34" t="str">
        <f>+'anexo 3 '!$L$5</f>
        <v>010102</v>
      </c>
      <c r="E5" s="36"/>
      <c r="F5" s="36"/>
      <c r="G5" s="36"/>
      <c r="H5" s="36"/>
      <c r="I5" s="36"/>
      <c r="J5" s="36"/>
      <c r="K5" s="36"/>
    </row>
    <row r="6" spans="1:11" ht="12.75">
      <c r="A6" s="34">
        <f>+'anexo 3 '!$B$7</f>
        <v>2008</v>
      </c>
      <c r="B6">
        <f>+'anexo 3 '!$G$7+'anexo 3 '!$E$7+'anexo 3 '!$F$7+'anexo 3 '!$H$7</f>
        <v>1</v>
      </c>
      <c r="C6" s="34" t="str">
        <f>+'anexo 3 '!$L$5</f>
        <v>010102</v>
      </c>
      <c r="E6" s="36"/>
      <c r="F6" s="36" t="str">
        <f>+'anexo 3 '!D18</f>
        <v>N   O          A   P   L   I   C   A   B   L   E</v>
      </c>
      <c r="G6" s="36"/>
      <c r="H6" s="36"/>
      <c r="I6" s="36"/>
      <c r="J6" s="36"/>
      <c r="K6" s="36"/>
    </row>
    <row r="7" spans="1:11" ht="12.75">
      <c r="A7" s="34">
        <f>+'anexo 3 '!$B$7</f>
        <v>2008</v>
      </c>
      <c r="B7">
        <f>+'anexo 3 '!$G$7+'anexo 3 '!$E$7+'anexo 3 '!$F$7+'anexo 3 '!$H$7</f>
        <v>1</v>
      </c>
      <c r="C7" s="34" t="str">
        <f>+'anexo 3 '!$L$5</f>
        <v>010102</v>
      </c>
      <c r="E7" s="36"/>
      <c r="F7" s="36"/>
      <c r="G7" s="36"/>
      <c r="H7" s="36"/>
      <c r="I7" s="36"/>
      <c r="J7" s="36"/>
      <c r="K7" s="36"/>
    </row>
    <row r="8" spans="1:11" ht="12.75">
      <c r="A8" s="34">
        <f>+'anexo 3 '!$B$7</f>
        <v>2008</v>
      </c>
      <c r="B8">
        <f>+'anexo 3 '!$G$7+'anexo 3 '!$E$7+'anexo 3 '!$F$7+'anexo 3 '!$H$7</f>
        <v>1</v>
      </c>
      <c r="C8" s="34" t="str">
        <f>+'anexo 3 '!$L$5</f>
        <v>010102</v>
      </c>
      <c r="E8" s="36"/>
      <c r="F8" s="36"/>
      <c r="G8" s="36"/>
      <c r="H8" s="36"/>
      <c r="I8" s="36"/>
      <c r="J8" s="36"/>
      <c r="K8" s="36"/>
    </row>
    <row r="9" spans="1:11" ht="12.75">
      <c r="A9" s="34">
        <f>+'anexo 3 '!$B$7</f>
        <v>2008</v>
      </c>
      <c r="B9">
        <f>+'anexo 3 '!$G$7+'anexo 3 '!$E$7+'anexo 3 '!$F$7+'anexo 3 '!$H$7</f>
        <v>1</v>
      </c>
      <c r="C9" s="34" t="str">
        <f>+'anexo 3 '!$L$5</f>
        <v>010102</v>
      </c>
      <c r="E9" s="36"/>
      <c r="F9" s="36"/>
      <c r="G9" s="36"/>
      <c r="H9" s="36"/>
      <c r="I9" s="36"/>
      <c r="J9" s="36"/>
      <c r="K9" s="36"/>
    </row>
    <row r="10" spans="1:11" ht="12.75">
      <c r="A10" s="34">
        <f>+'anexo 3 '!$B$7</f>
        <v>2008</v>
      </c>
      <c r="B10">
        <f>+'anexo 3 '!$G$7+'anexo 3 '!$E$7+'anexo 3 '!$F$7+'anexo 3 '!$H$7</f>
        <v>1</v>
      </c>
      <c r="C10" s="34" t="str">
        <f>+'anexo 3 '!$L$5</f>
        <v>010102</v>
      </c>
      <c r="E10" s="36"/>
      <c r="F10" s="36"/>
      <c r="G10" s="36"/>
      <c r="H10" s="36"/>
      <c r="I10" s="36"/>
      <c r="J10" s="36"/>
      <c r="K10" s="36"/>
    </row>
    <row r="11" spans="1:11" ht="12.75">
      <c r="A11" s="34">
        <f>+'anexo 3 '!$B$7</f>
        <v>2008</v>
      </c>
      <c r="B11">
        <f>+'anexo 3 '!$G$7+'anexo 3 '!$E$7+'anexo 3 '!$F$7+'anexo 3 '!$H$7</f>
        <v>1</v>
      </c>
      <c r="C11" s="34" t="str">
        <f>+'anexo 3 '!$L$5</f>
        <v>010102</v>
      </c>
      <c r="E11" s="36"/>
      <c r="F11" s="36"/>
      <c r="G11" s="36"/>
      <c r="H11" s="36"/>
      <c r="I11" s="36"/>
      <c r="J11" s="36"/>
      <c r="K11" s="36"/>
    </row>
    <row r="12" spans="1:11" ht="12.75">
      <c r="A12" s="34">
        <f>+'anexo 3 '!$B$7</f>
        <v>2008</v>
      </c>
      <c r="B12">
        <f>+'anexo 3 '!$G$7+'anexo 3 '!$E$7+'anexo 3 '!$F$7+'anexo 3 '!$H$7</f>
        <v>1</v>
      </c>
      <c r="C12" s="34" t="str">
        <f>+'anexo 3 '!$L$5</f>
        <v>010102</v>
      </c>
      <c r="E12" s="36"/>
      <c r="F12" s="36"/>
      <c r="G12" s="36"/>
      <c r="H12" s="36"/>
      <c r="I12" s="36"/>
      <c r="J12" s="36"/>
      <c r="K12" s="36"/>
    </row>
    <row r="13" spans="1:11" ht="12.75">
      <c r="A13" s="34">
        <f>+'anexo 3 '!$B$7</f>
        <v>2008</v>
      </c>
      <c r="B13">
        <f>+'anexo 3 '!$G$7+'anexo 3 '!$E$7+'anexo 3 '!$F$7+'anexo 3 '!$H$7</f>
        <v>1</v>
      </c>
      <c r="C13" s="34" t="str">
        <f>+'anexo 3 '!$L$5</f>
        <v>010102</v>
      </c>
      <c r="E13" s="36"/>
      <c r="F13" s="36"/>
      <c r="G13" s="36"/>
      <c r="H13" s="36"/>
      <c r="I13" s="36"/>
      <c r="J13" s="36"/>
      <c r="K13" s="36"/>
    </row>
    <row r="14" spans="1:11" ht="12.75">
      <c r="A14" s="34">
        <f>+'anexo 3 '!$B$7</f>
        <v>2008</v>
      </c>
      <c r="B14">
        <f>+'anexo 3 '!$G$7+'anexo 3 '!$E$7+'anexo 3 '!$F$7+'anexo 3 '!$H$7</f>
        <v>1</v>
      </c>
      <c r="C14" s="34" t="str">
        <f>+'anexo 3 '!$L$5</f>
        <v>010102</v>
      </c>
      <c r="E14" s="36"/>
      <c r="F14" s="36"/>
      <c r="G14" s="36"/>
      <c r="H14" s="36"/>
      <c r="I14" s="36"/>
      <c r="J14" s="36"/>
      <c r="K14" s="36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2">
      <selection activeCell="J5" sqref="J5:K5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9" width="13.75390625" style="39" customWidth="1"/>
    <col min="10" max="10" width="16.875" style="39" customWidth="1"/>
    <col min="11" max="11" width="9.00390625" style="39" customWidth="1"/>
    <col min="12" max="16384" width="10.00390625" style="39" customWidth="1"/>
  </cols>
  <sheetData>
    <row r="1" spans="1:16" ht="15">
      <c r="A1" s="201" t="s">
        <v>0</v>
      </c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03" t="s">
        <v>39</v>
      </c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2008</v>
      </c>
      <c r="C6" s="30" t="s">
        <v>42</v>
      </c>
      <c r="D6" s="32">
        <v>1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12.75">
      <c r="A8" s="33"/>
      <c r="B8" s="33"/>
    </row>
    <row r="9" spans="1:11" ht="13.5" customHeight="1">
      <c r="A9" s="128"/>
      <c r="B9" s="129"/>
      <c r="C9" s="130"/>
      <c r="D9" s="129"/>
      <c r="E9" s="129"/>
      <c r="F9" s="129"/>
      <c r="G9" s="129"/>
      <c r="H9" s="131" t="s">
        <v>43</v>
      </c>
      <c r="I9" s="129" t="s">
        <v>44</v>
      </c>
      <c r="J9" s="132" t="s">
        <v>45</v>
      </c>
      <c r="K9" s="132"/>
    </row>
    <row r="10" spans="1:11" ht="12.75">
      <c r="A10" s="133"/>
      <c r="B10" s="134"/>
      <c r="C10" s="135" t="s">
        <v>46</v>
      </c>
      <c r="D10" s="135"/>
      <c r="E10" s="135"/>
      <c r="F10" s="135"/>
      <c r="G10" s="135"/>
      <c r="H10" s="136" t="s">
        <v>47</v>
      </c>
      <c r="I10" s="134" t="s">
        <v>48</v>
      </c>
      <c r="J10" s="136" t="s">
        <v>49</v>
      </c>
      <c r="K10" s="136" t="s">
        <v>50</v>
      </c>
    </row>
    <row r="11" spans="1:11" ht="12.75">
      <c r="A11" s="137"/>
      <c r="B11" s="138"/>
      <c r="C11" s="139"/>
      <c r="D11" s="139"/>
      <c r="E11" s="139"/>
      <c r="F11" s="139"/>
      <c r="G11" s="139"/>
      <c r="H11" s="140" t="s">
        <v>51</v>
      </c>
      <c r="I11" s="138" t="s">
        <v>4</v>
      </c>
      <c r="J11" s="141" t="s">
        <v>52</v>
      </c>
      <c r="K11" s="141"/>
    </row>
    <row r="12" spans="1:11" ht="12.75">
      <c r="A12" s="133"/>
      <c r="B12" s="134"/>
      <c r="C12" s="142"/>
      <c r="D12" s="142"/>
      <c r="E12" s="142"/>
      <c r="F12" s="142"/>
      <c r="G12" s="142"/>
      <c r="H12" s="143"/>
      <c r="I12" s="143"/>
      <c r="J12" s="143"/>
      <c r="K12" s="143"/>
    </row>
    <row r="13" spans="1:11" ht="12.75">
      <c r="A13" s="133" t="s">
        <v>53</v>
      </c>
      <c r="B13" s="144">
        <v>1</v>
      </c>
      <c r="C13" s="142" t="s">
        <v>54</v>
      </c>
      <c r="D13" s="145"/>
      <c r="E13" s="145"/>
      <c r="F13" s="145"/>
      <c r="G13" s="146"/>
      <c r="H13" s="147">
        <f>+'anexo 3 '!L26</f>
        <v>0</v>
      </c>
      <c r="I13" s="147">
        <v>0</v>
      </c>
      <c r="J13" s="147">
        <f>+H13-I13</f>
        <v>0</v>
      </c>
      <c r="K13" s="148" t="s">
        <v>55</v>
      </c>
    </row>
    <row r="14" spans="1:11" ht="12.75">
      <c r="A14" s="133" t="s">
        <v>56</v>
      </c>
      <c r="B14" s="144">
        <v>2</v>
      </c>
      <c r="C14" s="149" t="s">
        <v>57</v>
      </c>
      <c r="D14" s="145"/>
      <c r="E14" s="145"/>
      <c r="F14" s="145"/>
      <c r="G14" s="146"/>
      <c r="H14" s="150">
        <f>+SUM('Anexo 2 Bis'!D13:D15)</f>
        <v>6161613</v>
      </c>
      <c r="I14" s="150">
        <f>+'Anexo I Programacion Financiera'!H14</f>
        <v>7109781.92</v>
      </c>
      <c r="J14" s="150">
        <f>+H14-I14</f>
        <v>-948168.9199999999</v>
      </c>
      <c r="K14" s="148" t="s">
        <v>58</v>
      </c>
    </row>
    <row r="15" spans="1:11" ht="19.5" customHeight="1">
      <c r="A15" s="133" t="s">
        <v>59</v>
      </c>
      <c r="B15" s="144">
        <v>3</v>
      </c>
      <c r="C15" s="149" t="s">
        <v>60</v>
      </c>
      <c r="D15" s="145"/>
      <c r="E15" s="145"/>
      <c r="F15" s="145"/>
      <c r="G15" s="146"/>
      <c r="H15" s="147">
        <f>+H13-H14</f>
        <v>-6161613</v>
      </c>
      <c r="I15" s="147">
        <f>+I13-I14</f>
        <v>-7109781.92</v>
      </c>
      <c r="J15" s="147">
        <f>+J13-J14</f>
        <v>948168.9199999999</v>
      </c>
      <c r="K15" s="148"/>
    </row>
    <row r="16" spans="1:11" ht="12.75">
      <c r="A16" s="133" t="s">
        <v>61</v>
      </c>
      <c r="B16" s="144">
        <v>4</v>
      </c>
      <c r="C16" s="149" t="s">
        <v>62</v>
      </c>
      <c r="D16" s="151"/>
      <c r="E16" s="151"/>
      <c r="F16" s="151"/>
      <c r="G16" s="152"/>
      <c r="H16" s="153">
        <v>0</v>
      </c>
      <c r="I16" s="147">
        <v>0</v>
      </c>
      <c r="J16" s="147">
        <f>+H16-I16</f>
        <v>0</v>
      </c>
      <c r="K16" s="148" t="s">
        <v>55</v>
      </c>
    </row>
    <row r="17" spans="1:11" ht="12.75">
      <c r="A17" s="133" t="s">
        <v>63</v>
      </c>
      <c r="B17" s="144">
        <v>5</v>
      </c>
      <c r="C17" s="149" t="s">
        <v>64</v>
      </c>
      <c r="D17" s="145"/>
      <c r="E17" s="145"/>
      <c r="F17" s="145"/>
      <c r="G17" s="146"/>
      <c r="H17" s="150">
        <f>+SUM('Anexo 2 Bis'!D16:D17)</f>
        <v>0</v>
      </c>
      <c r="I17" s="150">
        <f>+'Anexo I Programacion Financiera'!H17</f>
        <v>71901.25</v>
      </c>
      <c r="J17" s="150">
        <f>+H17-I17</f>
        <v>-71901.25</v>
      </c>
      <c r="K17" s="148" t="s">
        <v>58</v>
      </c>
    </row>
    <row r="18" spans="1:11" ht="19.5" customHeight="1">
      <c r="A18" s="133" t="s">
        <v>65</v>
      </c>
      <c r="B18" s="144">
        <v>6</v>
      </c>
      <c r="C18" s="149" t="s">
        <v>66</v>
      </c>
      <c r="D18" s="145"/>
      <c r="E18" s="145"/>
      <c r="F18" s="145"/>
      <c r="G18" s="146"/>
      <c r="H18" s="147">
        <f>+H15+H16-H17</f>
        <v>-6161613</v>
      </c>
      <c r="I18" s="147">
        <f>+I15+I16-I17</f>
        <v>-7181683.17</v>
      </c>
      <c r="J18" s="147">
        <f>+J15+J16-J17</f>
        <v>1020070.1699999999</v>
      </c>
      <c r="K18" s="148"/>
    </row>
    <row r="19" spans="1:11" ht="12.75">
      <c r="A19" s="133"/>
      <c r="B19" s="144">
        <v>7</v>
      </c>
      <c r="C19" s="149" t="s">
        <v>121</v>
      </c>
      <c r="D19" s="145"/>
      <c r="E19" s="145"/>
      <c r="F19" s="145"/>
      <c r="G19" s="146"/>
      <c r="H19" s="147">
        <f>+H13+H16</f>
        <v>0</v>
      </c>
      <c r="I19" s="147">
        <f>+I13-I16</f>
        <v>0</v>
      </c>
      <c r="J19" s="147">
        <f>+J13-J16</f>
        <v>0</v>
      </c>
      <c r="K19" s="148"/>
    </row>
    <row r="20" spans="1:11" ht="12.75">
      <c r="A20" s="133"/>
      <c r="B20" s="144">
        <v>8</v>
      </c>
      <c r="C20" s="149" t="s">
        <v>122</v>
      </c>
      <c r="D20" s="145"/>
      <c r="E20" s="145"/>
      <c r="F20" s="145"/>
      <c r="G20" s="146"/>
      <c r="H20" s="150">
        <f>+H14+H17</f>
        <v>6161613</v>
      </c>
      <c r="I20" s="150">
        <f>+I14+I17</f>
        <v>7181683.17</v>
      </c>
      <c r="J20" s="150">
        <f>+J14+J17</f>
        <v>-1020070.1699999999</v>
      </c>
      <c r="K20" s="148"/>
    </row>
    <row r="21" spans="1:11" ht="18" customHeight="1">
      <c r="A21" s="133" t="s">
        <v>67</v>
      </c>
      <c r="B21" s="144">
        <v>9</v>
      </c>
      <c r="C21" s="149" t="s">
        <v>68</v>
      </c>
      <c r="D21" s="145"/>
      <c r="E21" s="145"/>
      <c r="F21" s="145"/>
      <c r="G21" s="146"/>
      <c r="H21" s="147">
        <v>0</v>
      </c>
      <c r="I21" s="147">
        <v>0</v>
      </c>
      <c r="J21" s="147">
        <f>+H21-I21</f>
        <v>0</v>
      </c>
      <c r="K21" s="148" t="s">
        <v>55</v>
      </c>
    </row>
    <row r="22" spans="1:11" ht="12.75">
      <c r="A22" s="133" t="s">
        <v>69</v>
      </c>
      <c r="B22" s="144">
        <v>10</v>
      </c>
      <c r="C22" s="149" t="s">
        <v>70</v>
      </c>
      <c r="D22" s="145"/>
      <c r="E22" s="145"/>
      <c r="F22" s="145"/>
      <c r="G22" s="146"/>
      <c r="H22" s="147">
        <v>0</v>
      </c>
      <c r="I22" s="147">
        <v>0</v>
      </c>
      <c r="J22" s="147">
        <f>+H22-I22</f>
        <v>0</v>
      </c>
      <c r="K22" s="148" t="s">
        <v>58</v>
      </c>
    </row>
    <row r="23" spans="1:11" ht="19.5" customHeight="1">
      <c r="A23" s="133" t="s">
        <v>71</v>
      </c>
      <c r="B23" s="144">
        <v>11</v>
      </c>
      <c r="C23" s="149" t="s">
        <v>72</v>
      </c>
      <c r="D23" s="145"/>
      <c r="E23" s="145"/>
      <c r="F23" s="145"/>
      <c r="G23" s="146"/>
      <c r="H23" s="150">
        <f>+H18+H21-H22</f>
        <v>-6161613</v>
      </c>
      <c r="I23" s="150">
        <f>+I18+I21-I22</f>
        <v>-7181683.17</v>
      </c>
      <c r="J23" s="150">
        <f>+J18+J21-J22</f>
        <v>1020070.1699999999</v>
      </c>
      <c r="K23" s="148"/>
    </row>
    <row r="24" spans="1:11" ht="18.75" customHeight="1">
      <c r="A24" s="133" t="s">
        <v>73</v>
      </c>
      <c r="B24" s="144">
        <v>12</v>
      </c>
      <c r="C24" s="149" t="s">
        <v>74</v>
      </c>
      <c r="D24" s="145"/>
      <c r="E24" s="145"/>
      <c r="F24" s="145"/>
      <c r="G24" s="146"/>
      <c r="H24" s="147">
        <v>0</v>
      </c>
      <c r="I24" s="147">
        <v>0</v>
      </c>
      <c r="J24" s="147">
        <f>+H24-I24</f>
        <v>0</v>
      </c>
      <c r="K24" s="148"/>
    </row>
    <row r="25" spans="1:11" ht="12.75">
      <c r="A25" s="133" t="s">
        <v>75</v>
      </c>
      <c r="B25" s="144">
        <v>13</v>
      </c>
      <c r="C25" s="149" t="s">
        <v>76</v>
      </c>
      <c r="D25" s="145"/>
      <c r="E25" s="145"/>
      <c r="F25" s="145"/>
      <c r="G25" s="146"/>
      <c r="H25" s="147">
        <f>+'Anexo 2 Bis'!D18</f>
        <v>0</v>
      </c>
      <c r="I25" s="147">
        <f>+'Anexo I Programacion Financiera'!K25</f>
        <v>0</v>
      </c>
      <c r="J25" s="147">
        <f>+H25-I25</f>
        <v>0</v>
      </c>
      <c r="K25" s="148" t="s">
        <v>77</v>
      </c>
    </row>
    <row r="26" spans="1:11" ht="18.75" customHeight="1">
      <c r="A26" s="133" t="s">
        <v>78</v>
      </c>
      <c r="B26" s="144">
        <v>14</v>
      </c>
      <c r="C26" s="149" t="s">
        <v>79</v>
      </c>
      <c r="D26" s="145"/>
      <c r="E26" s="145"/>
      <c r="F26" s="145"/>
      <c r="G26" s="146"/>
      <c r="H26" s="147">
        <f>+H24-H25</f>
        <v>0</v>
      </c>
      <c r="I26" s="147">
        <f>+I24-I25</f>
        <v>0</v>
      </c>
      <c r="J26" s="147">
        <f>+J24-J25</f>
        <v>0</v>
      </c>
      <c r="K26" s="148"/>
    </row>
    <row r="27" spans="1:11" s="64" customFormat="1" ht="24.75" customHeight="1">
      <c r="A27" s="154" t="s">
        <v>80</v>
      </c>
      <c r="B27" s="155">
        <v>15</v>
      </c>
      <c r="C27" s="156" t="s">
        <v>81</v>
      </c>
      <c r="D27" s="157"/>
      <c r="E27" s="157"/>
      <c r="F27" s="157"/>
      <c r="G27" s="158"/>
      <c r="H27" s="159">
        <f>+H23+H26</f>
        <v>-6161613</v>
      </c>
      <c r="I27" s="159">
        <f>+I23+I26</f>
        <v>-7181683.17</v>
      </c>
      <c r="J27" s="159">
        <f>+J23+J26</f>
        <v>1020070.1699999999</v>
      </c>
      <c r="K27" s="140"/>
    </row>
    <row r="30" spans="1:11" s="67" customFormat="1" ht="21" customHeight="1">
      <c r="A30" s="65"/>
      <c r="B30" s="65"/>
      <c r="C30" s="66"/>
      <c r="D30" s="190"/>
      <c r="E30" s="190"/>
      <c r="F30" s="190"/>
      <c r="G30" s="190"/>
      <c r="H30" s="189"/>
      <c r="I30" s="189"/>
      <c r="J30" s="190"/>
      <c r="K30" s="189"/>
    </row>
    <row r="31" spans="1:11" s="67" customFormat="1" ht="9" customHeight="1">
      <c r="A31" s="65"/>
      <c r="B31" s="65"/>
      <c r="C31" s="68"/>
      <c r="D31" s="188"/>
      <c r="E31" s="188"/>
      <c r="F31" s="188"/>
      <c r="G31" s="188"/>
      <c r="H31" s="189"/>
      <c r="I31" s="189"/>
      <c r="J31" s="188"/>
      <c r="K31" s="189"/>
    </row>
    <row r="32" spans="1:11" s="67" customFormat="1" ht="9.75" customHeight="1">
      <c r="A32" s="65"/>
      <c r="B32" s="65"/>
      <c r="C32" s="68"/>
      <c r="D32" s="188"/>
      <c r="E32" s="188"/>
      <c r="F32" s="188"/>
      <c r="G32" s="188"/>
      <c r="H32" s="189"/>
      <c r="I32" s="189"/>
      <c r="J32" s="188"/>
      <c r="K32" s="189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Computos</cp:lastModifiedBy>
  <cp:lastPrinted>2008-05-26T14:28:09Z</cp:lastPrinted>
  <dcterms:created xsi:type="dcterms:W3CDTF">2005-10-29T15:03:20Z</dcterms:created>
  <dcterms:modified xsi:type="dcterms:W3CDTF">2008-05-26T14:28:11Z</dcterms:modified>
  <cp:category/>
  <cp:version/>
  <cp:contentType/>
  <cp:contentStatus/>
</cp:coreProperties>
</file>