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7" activeTab="13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<sst xmlns="http://schemas.openxmlformats.org/spreadsheetml/2006/main" count="310" uniqueCount="186">
  <si>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</si>
  <si>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</si>
  <si>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</si>
  <si>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</si>
  <si>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</si>
  <si>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</si>
  <si>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</si>
  <si>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</si>
  <si>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</si>
  <si>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</si>
  <si>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</si>
  <si>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</si>
  <si>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</si>
  <si>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</si>
  <si>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</si>
  <si>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</si>
  <si>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</si>
  <si>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</si>
  <si>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</si>
  <si>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</si>
  <si>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</si>
  <si>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</si>
  <si>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</si>
  <si>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</si>
  <si>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</si>
  <si>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</si>
  <si>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</si>
  <si>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</si>
  <si>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</si>
  <si>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</si>
  <si>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</si>
  <si>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</si>
  <si>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</si>
  <si>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</si>
  <si>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</si>
  <si>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</si>
  <si>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</si>
  <si>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</si>
  <si>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</si>
  <si>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</si>
  <si>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</si>
  <si>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</si>
  <si>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</si>
  <si>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</si>
  <si>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</si>
  <si>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</si>
  <si>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</si>
  <si>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</si>
  <si>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</si>
  <si>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</si>
  <si>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</si>
  <si>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</si>
  <si>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</si>
  <si>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</si>
  <si>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</si>
  <si>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</si>
  <si>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</si>
  <si>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</si>
  <si>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</si>
  <si>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</si>
  <si>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</si>
  <si>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</si>
  <si>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</si>
  <si>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</si>
  <si>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</si>
  <si>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</si>
  <si>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</si>
  <si>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</si>
  <si>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</si>
  <si>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</si>
  <si>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</si>
  <si>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</si>
  <si>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</si>
  <si>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</si>
  <si>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</si>
  <si>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</si>
  <si>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</si>
  <si>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</si>
  <si>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</si>
  <si>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</si>
  <si>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</si>
  <si>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</si>
  <si>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</si>
  <si>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</si>
  <si>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</si>
  <si>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</si>
  <si>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</si>
  <si>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</si>
  <si>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</si>
  <si>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</si>
  <si>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</si>
  <si>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</si>
  <si>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</si>
  <si>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</si>
  <si>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</si>
  <si>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</si>
  <si>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</si>
  <si>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</si>
  <si>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</si>
  <si>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</si>
  <si>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</si>
  <si>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</si>
  <si>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</si>
  <si>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</si>
  <si>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</si>
  <si>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</si>
  <si>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</si>
  <si>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</si>
  <si>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</si>
  <si>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</si>
  <si>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</si>
  <si>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</si>
  <si>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</si>
  <si>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</si>
  <si>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</si>
  <si>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</si>
  <si>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</si>
  <si>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</si>
  <si>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</si>
  <si>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</si>
  <si>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</si>
  <si>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</si>
  <si>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</si>
  <si>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</si>
  <si>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</si>
  <si>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</si>
  <si>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</si>
  <si>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</si>
  <si>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</si>
  <si>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</si>
  <si>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</si>
  <si>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</si>
  <si>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</si>
  <si>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</si>
  <si>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</si>
  <si>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</si>
  <si>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</si>
  <si>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</si>
  <si>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</si>
  <si>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</si>
  <si>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</si>
  <si>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</si>
  <si>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</si>
  <si>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</si>
  <si>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</si>
  <si>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</si>
  <si>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</si>
  <si>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</si>
  <si>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</si>
  <si>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</si>
  <si>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</si>
  <si>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</si>
  <si>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</si>
  <si>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</si>
  <si>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</si>
  <si>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</si>
  <si>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</si>
  <si>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</si>
  <si>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</si>
  <si>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</si>
  <si>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</si>
  <si>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</si>
  <si>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</si>
  <si>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</si>
  <si>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</si>
  <si>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</si>
  <si>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</si>
  <si>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</si>
  <si>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</si>
  <si>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</si>
  <si>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</si>
  <si>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</si>
  <si>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</si>
  <si>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</si>
  <si>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 xml:space="preserve">            por lo que se corrigen de esa forma los desvíos.</t>
  </si>
  <si>
    <t xml:space="preserve">                                        ción equipamiento para los inmuebles de la Honorable Cámara de Diputados,y se ejecutarán en su momento,             </t>
  </si>
  <si>
    <t>EJERCICIO: 2011</t>
  </si>
  <si>
    <t>EJERCICIO:  2.012</t>
  </si>
  <si>
    <t>1) GASTOS CORRIENTES: la diferencia responde a gastos  por incrementos salariales resueltos en paritarias, registrados en el mes</t>
  </si>
  <si>
    <t xml:space="preserve">                                              de junio.</t>
  </si>
  <si>
    <t>de julio.</t>
  </si>
  <si>
    <t xml:space="preserve">1) GASTOS EN PERSONAL: se ajusta en el mes de Julio al producirse el registro correspondiente y en  la medida que se realice </t>
  </si>
  <si>
    <t xml:space="preserve">                                             reasignación de partidas por parte del Poder Ejecutivo.</t>
  </si>
  <si>
    <t xml:space="preserve"> Servicios</t>
  </si>
  <si>
    <t>2) GASTOS DE CAPITAL: la diferencia de $ 46.704,09 responde a adquisiciones que se realizarán durante los siguientes trimestres</t>
  </si>
  <si>
    <t xml:space="preserve">2) GASTOS DE CAPITAL: la diferencia responde a adquisiciones que se postergan a los trimestres siguientes, como es la adquisi-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</si>
</sst>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54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3" applyBorder="1">
      <alignment/>
      <protection/>
    </xf>
    <xf numFmtId="49" fontId="5" fillId="0" borderId="0" xfId="53" applyNumberFormat="1" applyFont="1" applyBorder="1">
      <alignment/>
      <protection/>
    </xf>
    <xf numFmtId="0" fontId="5" fillId="0" borderId="0" xfId="53" applyFont="1" applyBorder="1" applyAlignment="1">
      <alignment horizontal="left"/>
      <protection/>
    </xf>
    <xf numFmtId="0" fontId="4" fillId="0" borderId="0" xfId="53" applyBorder="1" applyAlignment="1">
      <alignment horizontal="right"/>
      <protection/>
    </xf>
    <xf numFmtId="0" fontId="4" fillId="0" borderId="15" xfId="53" applyBorder="1">
      <alignment/>
      <protection/>
    </xf>
    <xf numFmtId="0" fontId="5" fillId="0" borderId="15" xfId="53" applyFont="1" applyBorder="1">
      <alignment/>
      <protection/>
    </xf>
    <xf numFmtId="0" fontId="4" fillId="0" borderId="0" xfId="53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3" applyAlignment="1">
      <alignment horizontal="center"/>
      <protection/>
    </xf>
    <xf numFmtId="0" fontId="4" fillId="0" borderId="0" xfId="53">
      <alignment/>
      <protection/>
    </xf>
    <xf numFmtId="0" fontId="5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Border="1" applyAlignment="1">
      <alignment horizontal="left"/>
      <protection/>
    </xf>
    <xf numFmtId="0" fontId="5" fillId="0" borderId="0" xfId="53" applyFont="1" applyBorder="1">
      <alignment/>
      <protection/>
    </xf>
    <xf numFmtId="0" fontId="4" fillId="0" borderId="16" xfId="53" applyBorder="1" applyAlignment="1">
      <alignment horizontal="center"/>
      <protection/>
    </xf>
    <xf numFmtId="0" fontId="4" fillId="0" borderId="17" xfId="53" applyBorder="1" applyAlignment="1">
      <alignment horizontal="center"/>
      <protection/>
    </xf>
    <xf numFmtId="0" fontId="4" fillId="0" borderId="17" xfId="53" applyBorder="1" applyAlignment="1">
      <alignment horizontal="center" vertical="center"/>
      <protection/>
    </xf>
    <xf numFmtId="0" fontId="4" fillId="0" borderId="18" xfId="53" applyBorder="1" applyAlignment="1">
      <alignment horizontal="center"/>
      <protection/>
    </xf>
    <xf numFmtId="0" fontId="4" fillId="0" borderId="0" xfId="53" applyBorder="1" applyAlignment="1">
      <alignment horizontal="center" vertical="center"/>
      <protection/>
    </xf>
    <xf numFmtId="0" fontId="4" fillId="0" borderId="19" xfId="53" applyBorder="1" applyAlignment="1">
      <alignment horizontal="center"/>
      <protection/>
    </xf>
    <xf numFmtId="0" fontId="4" fillId="0" borderId="20" xfId="53" applyBorder="1" applyAlignment="1">
      <alignment horizontal="center"/>
      <protection/>
    </xf>
    <xf numFmtId="0" fontId="4" fillId="0" borderId="20" xfId="53" applyBorder="1" applyAlignment="1">
      <alignment horizontal="center" vertical="center"/>
      <protection/>
    </xf>
    <xf numFmtId="4" fontId="4" fillId="0" borderId="0" xfId="53" applyNumberFormat="1" applyBorder="1">
      <alignment/>
      <protection/>
    </xf>
    <xf numFmtId="4" fontId="4" fillId="0" borderId="21" xfId="53" applyNumberFormat="1" applyBorder="1">
      <alignment/>
      <protection/>
    </xf>
    <xf numFmtId="4" fontId="4" fillId="0" borderId="0" xfId="53" applyNumberFormat="1" applyBorder="1" applyAlignment="1">
      <alignment horizontal="right"/>
      <protection/>
    </xf>
    <xf numFmtId="4" fontId="4" fillId="0" borderId="21" xfId="53" applyNumberFormat="1" applyBorder="1" applyAlignment="1">
      <alignment horizontal="right"/>
      <protection/>
    </xf>
    <xf numFmtId="0" fontId="4" fillId="0" borderId="19" xfId="53" applyBorder="1" applyAlignment="1">
      <alignment horizontal="center" vertical="center"/>
      <protection/>
    </xf>
    <xf numFmtId="4" fontId="4" fillId="0" borderId="20" xfId="53" applyNumberFormat="1" applyBorder="1" applyAlignment="1">
      <alignment vertical="center"/>
      <protection/>
    </xf>
    <xf numFmtId="4" fontId="4" fillId="0" borderId="22" xfId="53" applyNumberFormat="1" applyBorder="1" applyAlignment="1">
      <alignment vertical="center"/>
      <protection/>
    </xf>
    <xf numFmtId="0" fontId="4" fillId="0" borderId="0" xfId="53" applyAlignment="1">
      <alignment vertic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53" applyFont="1" applyBorder="1" applyAlignment="1">
      <alignment horizontal="left"/>
      <protection/>
    </xf>
    <xf numFmtId="1" fontId="4" fillId="0" borderId="0" xfId="53" applyNumberFormat="1" applyFont="1">
      <alignment/>
      <protection/>
    </xf>
    <xf numFmtId="0" fontId="2" fillId="0" borderId="15" xfId="0" applyFont="1" applyBorder="1" applyAlignment="1">
      <alignment horizontal="center"/>
    </xf>
    <xf numFmtId="0" fontId="9" fillId="0" borderId="0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vertical="center"/>
      <protection/>
    </xf>
    <xf numFmtId="49" fontId="3" fillId="0" borderId="13" xfId="0" applyNumberFormat="1" applyFont="1" applyBorder="1" applyAlignment="1">
      <alignment horizontal="left"/>
    </xf>
    <xf numFmtId="0" fontId="9" fillId="0" borderId="0" xfId="53" applyFont="1">
      <alignment/>
      <protection/>
    </xf>
    <xf numFmtId="2" fontId="4" fillId="0" borderId="0" xfId="53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left"/>
    </xf>
    <xf numFmtId="2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32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6" xfId="0" applyFont="1" applyBorder="1" applyAlignment="1">
      <alignment/>
    </xf>
    <xf numFmtId="0" fontId="17" fillId="0" borderId="16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 vertical="center"/>
      <protection/>
    </xf>
    <xf numFmtId="0" fontId="17" fillId="0" borderId="35" xfId="53" applyFont="1" applyBorder="1" applyAlignment="1">
      <alignment horizontal="center"/>
      <protection/>
    </xf>
    <xf numFmtId="0" fontId="17" fillId="0" borderId="35" xfId="53" applyFont="1" applyBorder="1" applyAlignment="1">
      <alignment horizontal="center" vertic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11" xfId="53" applyFont="1" applyBorder="1" applyAlignment="1">
      <alignment horizontal="center" vertical="center"/>
      <protection/>
    </xf>
    <xf numFmtId="0" fontId="17" fillId="0" borderId="19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 vertical="center"/>
      <protection/>
    </xf>
    <xf numFmtId="0" fontId="17" fillId="0" borderId="36" xfId="53" applyFont="1" applyBorder="1" applyAlignment="1">
      <alignment horizontal="center" vertical="center"/>
      <protection/>
    </xf>
    <xf numFmtId="0" fontId="17" fillId="0" borderId="36" xfId="53" applyFont="1" applyBorder="1">
      <alignment/>
      <protection/>
    </xf>
    <xf numFmtId="0" fontId="17" fillId="0" borderId="0" xfId="53" applyFont="1" applyBorder="1">
      <alignment/>
      <protection/>
    </xf>
    <xf numFmtId="0" fontId="17" fillId="0" borderId="11" xfId="53" applyFont="1" applyBorder="1">
      <alignment/>
      <protection/>
    </xf>
    <xf numFmtId="0" fontId="18" fillId="0" borderId="0" xfId="53" applyFont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4" fontId="17" fillId="0" borderId="21" xfId="53" applyNumberFormat="1" applyFont="1" applyBorder="1">
      <alignment/>
      <protection/>
    </xf>
    <xf numFmtId="4" fontId="17" fillId="0" borderId="11" xfId="53" applyNumberFormat="1" applyFont="1" applyBorder="1">
      <alignment/>
      <protection/>
    </xf>
    <xf numFmtId="0" fontId="17" fillId="0" borderId="11" xfId="53" applyFont="1" applyBorder="1" applyAlignment="1">
      <alignment horizontal="center"/>
      <protection/>
    </xf>
    <xf numFmtId="0" fontId="17" fillId="0" borderId="0" xfId="53" applyFont="1" applyBorder="1" applyAlignment="1">
      <alignment horizontal="left"/>
      <protection/>
    </xf>
    <xf numFmtId="4" fontId="17" fillId="0" borderId="36" xfId="53" applyNumberFormat="1" applyFont="1" applyBorder="1">
      <alignment/>
      <protection/>
    </xf>
    <xf numFmtId="4" fontId="17" fillId="0" borderId="0" xfId="53" applyNumberFormat="1" applyFont="1" applyBorder="1" applyAlignment="1">
      <alignment horizontal="right"/>
      <protection/>
    </xf>
    <xf numFmtId="4" fontId="17" fillId="0" borderId="21" xfId="53" applyNumberFormat="1" applyFont="1" applyBorder="1" applyAlignment="1">
      <alignment horizontal="right"/>
      <protection/>
    </xf>
    <xf numFmtId="4" fontId="17" fillId="0" borderId="11" xfId="53" applyNumberFormat="1" applyFont="1" applyBorder="1" applyAlignment="1">
      <alignment horizontal="right"/>
      <protection/>
    </xf>
    <xf numFmtId="0" fontId="17" fillId="0" borderId="19" xfId="53" applyFont="1" applyBorder="1" applyAlignment="1">
      <alignment horizontal="center" vertical="center"/>
      <protection/>
    </xf>
    <xf numFmtId="0" fontId="18" fillId="0" borderId="20" xfId="53" applyFont="1" applyBorder="1" applyAlignment="1">
      <alignment horizontal="center" vertical="center"/>
      <protection/>
    </xf>
    <xf numFmtId="0" fontId="17" fillId="0" borderId="20" xfId="53" applyFont="1" applyBorder="1" applyAlignment="1">
      <alignment vertical="center"/>
      <protection/>
    </xf>
    <xf numFmtId="4" fontId="17" fillId="0" borderId="20" xfId="53" applyNumberFormat="1" applyFont="1" applyBorder="1" applyAlignment="1">
      <alignment vertical="center"/>
      <protection/>
    </xf>
    <xf numFmtId="4" fontId="17" fillId="0" borderId="22" xfId="53" applyNumberFormat="1" applyFont="1" applyBorder="1" applyAlignment="1">
      <alignment vertical="center"/>
      <protection/>
    </xf>
    <xf numFmtId="4" fontId="17" fillId="0" borderId="36" xfId="53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7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16" fillId="0" borderId="21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0" xfId="53" applyBorder="1">
      <alignment/>
      <protection/>
    </xf>
    <xf numFmtId="0" fontId="4" fillId="0" borderId="44" xfId="0" applyFont="1" applyBorder="1" applyAlignment="1">
      <alignment/>
    </xf>
    <xf numFmtId="0" fontId="17" fillId="0" borderId="41" xfId="53" applyFont="1" applyBorder="1" applyAlignment="1">
      <alignment/>
      <protection/>
    </xf>
    <xf numFmtId="0" fontId="17" fillId="0" borderId="42" xfId="53" applyFont="1" applyBorder="1" applyAlignment="1">
      <alignment horizontal="center"/>
      <protection/>
    </xf>
    <xf numFmtId="0" fontId="17" fillId="0" borderId="42" xfId="53" applyFont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17" fillId="0" borderId="43" xfId="53" applyFont="1" applyBorder="1" applyAlignment="1">
      <alignment horizontal="center" vertical="center"/>
      <protection/>
    </xf>
    <xf numFmtId="0" fontId="17" fillId="0" borderId="41" xfId="53" applyFont="1" applyBorder="1" applyAlignment="1">
      <alignment horizontal="left"/>
      <protection/>
    </xf>
    <xf numFmtId="0" fontId="17" fillId="0" borderId="42" xfId="53" applyFont="1" applyBorder="1" applyAlignment="1">
      <alignment horizontal="left" vertical="center"/>
      <protection/>
    </xf>
    <xf numFmtId="0" fontId="18" fillId="0" borderId="42" xfId="53" applyFont="1" applyBorder="1" applyAlignment="1">
      <alignment horizontal="center"/>
      <protection/>
    </xf>
    <xf numFmtId="0" fontId="17" fillId="0" borderId="42" xfId="53" applyFont="1" applyBorder="1" applyAlignment="1">
      <alignment horizontal="left"/>
      <protection/>
    </xf>
    <xf numFmtId="4" fontId="17" fillId="0" borderId="42" xfId="53" applyNumberFormat="1" applyFont="1" applyBorder="1">
      <alignment/>
      <protection/>
    </xf>
    <xf numFmtId="0" fontId="17" fillId="0" borderId="43" xfId="53" applyFont="1" applyBorder="1" applyAlignment="1">
      <alignment horizontal="center"/>
      <protection/>
    </xf>
    <xf numFmtId="49" fontId="3" fillId="0" borderId="32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0" fontId="0" fillId="0" borderId="47" xfId="0" applyBorder="1" applyAlignment="1">
      <alignment/>
    </xf>
    <xf numFmtId="0" fontId="17" fillId="0" borderId="48" xfId="53" applyFont="1" applyBorder="1" applyAlignment="1">
      <alignment/>
      <protection/>
    </xf>
    <xf numFmtId="0" fontId="17" fillId="0" borderId="33" xfId="53" applyFont="1" applyBorder="1" applyAlignment="1">
      <alignment horizontal="center" vertical="center"/>
      <protection/>
    </xf>
    <xf numFmtId="0" fontId="17" fillId="0" borderId="33" xfId="53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17" fillId="0" borderId="48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51" xfId="0" applyBorder="1" applyAlignment="1">
      <alignment/>
    </xf>
    <xf numFmtId="0" fontId="17" fillId="0" borderId="42" xfId="0" applyFont="1" applyBorder="1" applyAlignment="1">
      <alignment/>
    </xf>
    <xf numFmtId="0" fontId="4" fillId="0" borderId="52" xfId="0" applyFont="1" applyBorder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0" fillId="0" borderId="53" xfId="0" applyNumberForma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/>
    </xf>
    <xf numFmtId="4" fontId="0" fillId="0" borderId="55" xfId="0" applyNumberFormat="1" applyBorder="1" applyAlignment="1">
      <alignment/>
    </xf>
    <xf numFmtId="4" fontId="11" fillId="0" borderId="0" xfId="0" applyNumberFormat="1" applyFont="1" applyAlignment="1">
      <alignment/>
    </xf>
    <xf numFmtId="4" fontId="6" fillId="0" borderId="0" xfId="53" applyNumberFormat="1" applyFont="1">
      <alignment/>
      <protection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56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0" fillId="0" borderId="59" xfId="0" applyNumberFormat="1" applyBorder="1" applyAlignment="1">
      <alignment/>
    </xf>
    <xf numFmtId="4" fontId="3" fillId="0" borderId="60" xfId="0" applyNumberFormat="1" applyFont="1" applyBorder="1" applyAlignment="1">
      <alignment/>
    </xf>
    <xf numFmtId="4" fontId="0" fillId="0" borderId="61" xfId="0" applyNumberFormat="1" applyBorder="1" applyAlignment="1">
      <alignment/>
    </xf>
    <xf numFmtId="4" fontId="7" fillId="0" borderId="0" xfId="53" applyNumberFormat="1" applyFont="1" applyAlignment="1">
      <alignment horizontal="center"/>
      <protection/>
    </xf>
    <xf numFmtId="4" fontId="6" fillId="0" borderId="0" xfId="53" applyNumberFormat="1" applyFont="1" applyAlignment="1">
      <alignment/>
      <protection/>
    </xf>
    <xf numFmtId="4" fontId="8" fillId="0" borderId="0" xfId="53" applyNumberFormat="1" applyFont="1" applyAlignment="1">
      <alignment horizontal="center"/>
      <protection/>
    </xf>
    <xf numFmtId="4" fontId="2" fillId="0" borderId="1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62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3" fillId="0" borderId="63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64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4" fillId="0" borderId="0" xfId="53" applyNumberFormat="1" applyAlignment="1">
      <alignment horizontal="center"/>
      <protection/>
    </xf>
    <xf numFmtId="4" fontId="4" fillId="0" borderId="0" xfId="53" applyNumberFormat="1">
      <alignment/>
      <protection/>
    </xf>
    <xf numFmtId="4" fontId="5" fillId="0" borderId="0" xfId="53" applyNumberFormat="1" applyFont="1" applyBorder="1">
      <alignment/>
      <protection/>
    </xf>
    <xf numFmtId="4" fontId="4" fillId="0" borderId="35" xfId="53" applyNumberFormat="1" applyBorder="1" applyAlignment="1">
      <alignment horizontal="center"/>
      <protection/>
    </xf>
    <xf numFmtId="4" fontId="4" fillId="0" borderId="17" xfId="53" applyNumberFormat="1" applyBorder="1" applyAlignment="1">
      <alignment horizontal="center"/>
      <protection/>
    </xf>
    <xf numFmtId="4" fontId="4" fillId="0" borderId="35" xfId="53" applyNumberFormat="1" applyBorder="1" applyAlignment="1">
      <alignment horizontal="center" vertical="center"/>
      <protection/>
    </xf>
    <xf numFmtId="4" fontId="4" fillId="0" borderId="35" xfId="53" applyNumberFormat="1" applyFont="1" applyBorder="1" applyAlignment="1">
      <alignment horizont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/>
      <protection/>
    </xf>
    <xf numFmtId="4" fontId="4" fillId="0" borderId="36" xfId="53" applyNumberFormat="1" applyBorder="1" applyAlignment="1">
      <alignment horizontal="center" vertical="center"/>
      <protection/>
    </xf>
    <xf numFmtId="4" fontId="4" fillId="0" borderId="20" xfId="53" applyNumberFormat="1" applyBorder="1" applyAlignment="1">
      <alignment horizontal="center"/>
      <protection/>
    </xf>
    <xf numFmtId="4" fontId="4" fillId="0" borderId="36" xfId="53" applyNumberFormat="1" applyBorder="1">
      <alignment/>
      <protection/>
    </xf>
    <xf numFmtId="4" fontId="4" fillId="0" borderId="36" xfId="53" applyNumberFormat="1" applyFont="1" applyBorder="1" applyAlignment="1">
      <alignment horizontal="center"/>
      <protection/>
    </xf>
    <xf numFmtId="4" fontId="4" fillId="0" borderId="11" xfId="53" applyNumberFormat="1" applyBorder="1">
      <alignment/>
      <protection/>
    </xf>
    <xf numFmtId="4" fontId="4" fillId="0" borderId="11" xfId="53" applyNumberFormat="1" applyBorder="1" applyAlignment="1">
      <alignment horizontal="right"/>
      <protection/>
    </xf>
    <xf numFmtId="4" fontId="4" fillId="0" borderId="36" xfId="53" applyNumberFormat="1" applyBorder="1" applyAlignment="1">
      <alignment horizontal="right"/>
      <protection/>
    </xf>
    <xf numFmtId="4" fontId="4" fillId="0" borderId="35" xfId="53" applyNumberFormat="1" applyBorder="1">
      <alignment/>
      <protection/>
    </xf>
    <xf numFmtId="4" fontId="4" fillId="0" borderId="36" xfId="53" applyNumberFormat="1" applyBorder="1" applyAlignment="1">
      <alignment vertical="center"/>
      <protection/>
    </xf>
    <xf numFmtId="4" fontId="9" fillId="0" borderId="0" xfId="53" applyNumberFormat="1" applyFont="1">
      <alignment/>
      <protection/>
    </xf>
    <xf numFmtId="4" fontId="4" fillId="0" borderId="0" xfId="53" applyNumberFormat="1" applyFont="1" applyBorder="1">
      <alignment/>
      <protection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right"/>
    </xf>
    <xf numFmtId="4" fontId="16" fillId="0" borderId="57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7" fillId="0" borderId="48" xfId="53" applyFont="1" applyBorder="1" applyAlignment="1">
      <alignment horizontal="left"/>
      <protection/>
    </xf>
    <xf numFmtId="0" fontId="4" fillId="0" borderId="15" xfId="53" applyFont="1" applyBorder="1">
      <alignment/>
      <protection/>
    </xf>
    <xf numFmtId="0" fontId="1" fillId="0" borderId="0" xfId="53" applyFont="1" applyAlignment="1">
      <alignment horizontal="center"/>
      <protection/>
    </xf>
    <xf numFmtId="0" fontId="4" fillId="0" borderId="0" xfId="53" applyAlignment="1">
      <alignment horizontal="center"/>
      <protection/>
    </xf>
    <xf numFmtId="0" fontId="2" fillId="0" borderId="0" xfId="53" applyFont="1" applyAlignment="1">
      <alignment/>
      <protection/>
    </xf>
    <xf numFmtId="0" fontId="4" fillId="0" borderId="0" xfId="53" applyAlignment="1">
      <alignment/>
      <protection/>
    </xf>
    <xf numFmtId="4" fontId="8" fillId="0" borderId="0" xfId="53" applyNumberFormat="1" applyFont="1" applyAlignment="1">
      <alignment horizontal="center"/>
      <protection/>
    </xf>
    <xf numFmtId="4" fontId="6" fillId="0" borderId="0" xfId="53" applyNumberFormat="1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4" fontId="7" fillId="0" borderId="0" xfId="53" applyNumberFormat="1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65" xfId="0" applyNumberFormat="1" applyFont="1" applyBorder="1" applyAlignment="1">
      <alignment horizontal="right"/>
    </xf>
    <xf numFmtId="4" fontId="3" fillId="0" borderId="55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3" fillId="0" borderId="53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4" fontId="3" fillId="0" borderId="54" xfId="0" applyNumberFormat="1" applyFont="1" applyBorder="1" applyAlignment="1">
      <alignment horizontal="right"/>
    </xf>
    <xf numFmtId="4" fontId="3" fillId="0" borderId="6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2" fontId="1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21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11" xfId="0" applyNumberFormat="1" applyFont="1" applyBorder="1" applyAlignment="1">
      <alignment horizontal="right"/>
    </xf>
    <xf numFmtId="0" fontId="16" fillId="0" borderId="40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16" fillId="0" borderId="3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67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4 EjePreCumMet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I14" sqref="I14"/>
    </sheetView>
  </sheetViews>
  <sheetFormatPr defaultColWidth="10.00390625" defaultRowHeight="12.75"/>
  <cols>
    <col min="1" max="1" width="9.25390625" style="22" customWidth="1"/>
    <col min="2" max="2" width="5.50390625" style="22" customWidth="1"/>
    <col min="3" max="3" width="26.00390625" style="23" customWidth="1"/>
    <col min="4" max="4" width="3.50390625" style="23" customWidth="1"/>
    <col min="5" max="5" width="2.625" style="23" customWidth="1"/>
    <col min="6" max="6" width="3.125" style="23" customWidth="1"/>
    <col min="7" max="7" width="3.375" style="23" customWidth="1"/>
    <col min="8" max="8" width="13.375" style="207" customWidth="1"/>
    <col min="9" max="10" width="13.75390625" style="207" customWidth="1"/>
    <col min="11" max="11" width="12.375" style="207" customWidth="1"/>
    <col min="12" max="12" width="16.00390625" style="207" customWidth="1"/>
    <col min="13" max="16384" width="10.00390625" style="23" customWidth="1"/>
  </cols>
  <sheetData>
    <row r="1" spans="1:16" ht="15">
      <c r="A1" s="235" t="s">
        <v>0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06"/>
      <c r="M1" s="22"/>
      <c r="N1" s="22"/>
      <c r="O1" s="22"/>
      <c r="P1" s="22"/>
    </row>
    <row r="2" spans="1:16" s="24" customFormat="1" ht="12.75">
      <c r="A2" s="23"/>
      <c r="B2" s="23"/>
      <c r="C2" s="23"/>
      <c r="D2" s="23"/>
      <c r="E2" s="23"/>
      <c r="F2" s="23"/>
      <c r="G2" s="23"/>
      <c r="H2" s="207"/>
      <c r="I2" s="207"/>
      <c r="J2" s="207"/>
      <c r="K2" s="207"/>
      <c r="L2" s="207"/>
      <c r="M2" s="23"/>
      <c r="N2" s="23"/>
      <c r="O2" s="23"/>
      <c r="P2" s="23"/>
    </row>
    <row r="3" spans="1:16" s="24" customFormat="1" ht="12.75">
      <c r="A3" s="237" t="s">
        <v>114</v>
      </c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07"/>
      <c r="M3" s="23"/>
      <c r="N3" s="23"/>
      <c r="O3" s="23"/>
      <c r="P3" s="23"/>
    </row>
    <row r="4" spans="1:3" ht="12.75">
      <c r="A4" s="23"/>
      <c r="B4" s="23"/>
      <c r="C4" s="25"/>
    </row>
    <row r="5" spans="1:11" ht="12.75">
      <c r="A5" s="58" t="s">
        <v>160</v>
      </c>
      <c r="B5" s="26"/>
      <c r="C5" s="27"/>
      <c r="D5" s="27"/>
      <c r="E5" s="27"/>
      <c r="F5" s="27"/>
      <c r="G5" s="27"/>
      <c r="H5" s="208"/>
      <c r="I5" s="36"/>
      <c r="J5" s="36" t="s">
        <v>40</v>
      </c>
      <c r="K5" s="208" t="s">
        <v>161</v>
      </c>
    </row>
    <row r="6" spans="1:11" ht="12.75">
      <c r="A6" s="58" t="s">
        <v>176</v>
      </c>
      <c r="B6" s="14">
        <v>2012</v>
      </c>
      <c r="C6" s="15"/>
      <c r="D6" s="12"/>
      <c r="E6" s="12"/>
      <c r="F6" s="27"/>
      <c r="G6" s="12"/>
      <c r="H6" s="36"/>
      <c r="I6" s="36"/>
      <c r="J6" s="36"/>
      <c r="K6" s="36"/>
    </row>
    <row r="7" spans="1:11" ht="12.75">
      <c r="A7" s="26"/>
      <c r="B7" s="26"/>
      <c r="C7" s="15"/>
      <c r="D7" s="12"/>
      <c r="E7" s="12"/>
      <c r="F7" s="12"/>
      <c r="G7" s="12"/>
      <c r="H7" s="36"/>
      <c r="I7" s="36"/>
      <c r="J7" s="36"/>
      <c r="K7" s="36"/>
    </row>
    <row r="8" spans="1:2" ht="0.75" customHeight="1">
      <c r="A8" s="18"/>
      <c r="B8" s="18"/>
    </row>
    <row r="9" spans="1:12" ht="13.5" customHeight="1">
      <c r="A9" s="28"/>
      <c r="B9" s="29"/>
      <c r="C9" s="30"/>
      <c r="D9" s="29"/>
      <c r="E9" s="29"/>
      <c r="F9" s="29"/>
      <c r="G9" s="29"/>
      <c r="H9" s="209"/>
      <c r="I9" s="210"/>
      <c r="J9" s="211"/>
      <c r="K9" s="211"/>
      <c r="L9" s="212" t="s">
        <v>119</v>
      </c>
    </row>
    <row r="10" spans="1:12" ht="12.75">
      <c r="A10" s="31"/>
      <c r="B10" s="18"/>
      <c r="C10" s="32" t="s">
        <v>46</v>
      </c>
      <c r="D10" s="32"/>
      <c r="E10" s="32"/>
      <c r="F10" s="32"/>
      <c r="G10" s="32"/>
      <c r="H10" s="213" t="s">
        <v>115</v>
      </c>
      <c r="I10" s="213" t="s">
        <v>116</v>
      </c>
      <c r="J10" s="213" t="s">
        <v>117</v>
      </c>
      <c r="K10" s="213" t="s">
        <v>118</v>
      </c>
      <c r="L10" s="214" t="s">
        <v>120</v>
      </c>
    </row>
    <row r="11" spans="1:12" ht="12.75">
      <c r="A11" s="33"/>
      <c r="B11" s="34"/>
      <c r="C11" s="35"/>
      <c r="D11" s="35"/>
      <c r="E11" s="35"/>
      <c r="F11" s="35"/>
      <c r="G11" s="35"/>
      <c r="H11" s="215"/>
      <c r="I11" s="216"/>
      <c r="J11" s="217"/>
      <c r="K11" s="217"/>
      <c r="L11" s="218" t="s">
        <v>27</v>
      </c>
    </row>
    <row r="12" spans="1:12" ht="12.75">
      <c r="A12" s="31"/>
      <c r="B12" s="18"/>
      <c r="C12" s="12"/>
      <c r="D12" s="12"/>
      <c r="E12" s="12"/>
      <c r="F12" s="12"/>
      <c r="G12" s="12"/>
      <c r="H12" s="219"/>
      <c r="I12" s="219"/>
      <c r="J12" s="219"/>
      <c r="K12" s="220"/>
      <c r="L12" s="219"/>
    </row>
    <row r="13" spans="1:12" ht="12.75">
      <c r="A13" s="31" t="s">
        <v>53</v>
      </c>
      <c r="B13" s="61">
        <v>1</v>
      </c>
      <c r="C13" s="12" t="s">
        <v>54</v>
      </c>
      <c r="D13" s="36"/>
      <c r="E13" s="36"/>
      <c r="F13" s="36"/>
      <c r="G13" s="37"/>
      <c r="H13" s="219">
        <v>0</v>
      </c>
      <c r="I13" s="219">
        <v>0</v>
      </c>
      <c r="J13" s="219">
        <v>0</v>
      </c>
      <c r="K13" s="220">
        <v>0</v>
      </c>
      <c r="L13" s="219">
        <f>SUM(H13:K13)</f>
        <v>0</v>
      </c>
    </row>
    <row r="14" spans="1:13" ht="12.75">
      <c r="A14" s="31" t="s">
        <v>56</v>
      </c>
      <c r="B14" s="61">
        <v>2</v>
      </c>
      <c r="C14" s="26" t="s">
        <v>57</v>
      </c>
      <c r="D14" s="36"/>
      <c r="E14" s="36"/>
      <c r="F14" s="36"/>
      <c r="G14" s="37"/>
      <c r="H14" s="217">
        <v>18691010</v>
      </c>
      <c r="I14" s="217">
        <v>24535677</v>
      </c>
      <c r="J14" s="217">
        <v>21846872</v>
      </c>
      <c r="K14" s="221">
        <v>24535676</v>
      </c>
      <c r="L14" s="219">
        <f>SUM(H14:K14)</f>
        <v>89609235</v>
      </c>
      <c r="M14" s="65">
        <f>2482218-411100</f>
        <v>2071118</v>
      </c>
    </row>
    <row r="15" spans="1:13" ht="19.5" customHeight="1">
      <c r="A15" s="31" t="s">
        <v>59</v>
      </c>
      <c r="B15" s="61">
        <v>3</v>
      </c>
      <c r="C15" s="26" t="s">
        <v>60</v>
      </c>
      <c r="D15" s="36"/>
      <c r="E15" s="36"/>
      <c r="F15" s="36"/>
      <c r="G15" s="37"/>
      <c r="H15" s="219">
        <f>+H13-H14</f>
        <v>-18691010</v>
      </c>
      <c r="I15" s="219">
        <f>+I13-I14</f>
        <v>-24535677</v>
      </c>
      <c r="J15" s="219">
        <f>+J13-J14</f>
        <v>-21846872</v>
      </c>
      <c r="K15" s="220">
        <f>+K13-K14</f>
        <v>-24535676</v>
      </c>
      <c r="L15" s="222">
        <f aca="true" t="shared" si="0" ref="L15:L26">SUM(H15:K15)</f>
        <v>-89609235</v>
      </c>
      <c r="M15" s="65"/>
    </row>
    <row r="16" spans="1:13" ht="12.75">
      <c r="A16" s="31" t="s">
        <v>61</v>
      </c>
      <c r="B16" s="61">
        <v>4</v>
      </c>
      <c r="C16" s="26" t="s">
        <v>62</v>
      </c>
      <c r="D16" s="38"/>
      <c r="E16" s="38"/>
      <c r="F16" s="38"/>
      <c r="G16" s="39"/>
      <c r="H16" s="220">
        <v>0</v>
      </c>
      <c r="I16" s="219">
        <v>0</v>
      </c>
      <c r="J16" s="219">
        <v>0</v>
      </c>
      <c r="K16" s="220">
        <v>0</v>
      </c>
      <c r="L16" s="219">
        <f t="shared" si="0"/>
        <v>0</v>
      </c>
      <c r="M16" s="65"/>
    </row>
    <row r="17" spans="1:13" ht="12.75">
      <c r="A17" s="31" t="s">
        <v>63</v>
      </c>
      <c r="B17" s="61">
        <v>5</v>
      </c>
      <c r="C17" s="26" t="s">
        <v>64</v>
      </c>
      <c r="D17" s="36"/>
      <c r="E17" s="36"/>
      <c r="F17" s="36"/>
      <c r="G17" s="37"/>
      <c r="H17" s="217">
        <v>33357</v>
      </c>
      <c r="I17" s="217">
        <v>96469</v>
      </c>
      <c r="J17" s="217">
        <v>96469</v>
      </c>
      <c r="K17" s="221">
        <v>96469</v>
      </c>
      <c r="L17" s="217">
        <f t="shared" si="0"/>
        <v>322764</v>
      </c>
      <c r="M17" s="65">
        <f>181100+230000</f>
        <v>411100</v>
      </c>
    </row>
    <row r="18" spans="1:13" ht="19.5" customHeight="1">
      <c r="A18" s="31" t="s">
        <v>65</v>
      </c>
      <c r="B18" s="61">
        <v>6</v>
      </c>
      <c r="C18" s="26" t="s">
        <v>66</v>
      </c>
      <c r="D18" s="36"/>
      <c r="E18" s="36"/>
      <c r="F18" s="36"/>
      <c r="G18" s="37"/>
      <c r="H18" s="219">
        <f>+H15+H16-H17</f>
        <v>-18724367</v>
      </c>
      <c r="I18" s="219">
        <f>+I15+I16-I17</f>
        <v>-24632146</v>
      </c>
      <c r="J18" s="219">
        <f>+J15+J16-J17</f>
        <v>-21943341</v>
      </c>
      <c r="K18" s="220">
        <f>+K15+K16-K17</f>
        <v>-24632145</v>
      </c>
      <c r="L18" s="219">
        <f t="shared" si="0"/>
        <v>-89931999</v>
      </c>
      <c r="M18" s="65"/>
    </row>
    <row r="19" spans="1:12" ht="12.75">
      <c r="A19" s="31"/>
      <c r="B19" s="61">
        <v>7</v>
      </c>
      <c r="C19" s="58" t="s">
        <v>121</v>
      </c>
      <c r="D19" s="36"/>
      <c r="E19" s="36"/>
      <c r="F19" s="36"/>
      <c r="G19" s="37"/>
      <c r="H19" s="219">
        <f aca="true" t="shared" si="1" ref="H19:K20">+H13+H16</f>
        <v>0</v>
      </c>
      <c r="I19" s="219">
        <f t="shared" si="1"/>
        <v>0</v>
      </c>
      <c r="J19" s="219">
        <f t="shared" si="1"/>
        <v>0</v>
      </c>
      <c r="K19" s="220">
        <f t="shared" si="1"/>
        <v>0</v>
      </c>
      <c r="L19" s="219">
        <f t="shared" si="0"/>
        <v>0</v>
      </c>
    </row>
    <row r="20" spans="1:12" ht="12.75">
      <c r="A20" s="31"/>
      <c r="B20" s="61">
        <v>8</v>
      </c>
      <c r="C20" s="58" t="s">
        <v>122</v>
      </c>
      <c r="D20" s="36"/>
      <c r="E20" s="36"/>
      <c r="F20" s="36"/>
      <c r="G20" s="37"/>
      <c r="H20" s="217">
        <f t="shared" si="1"/>
        <v>18724367</v>
      </c>
      <c r="I20" s="217">
        <f t="shared" si="1"/>
        <v>24632146</v>
      </c>
      <c r="J20" s="217">
        <f t="shared" si="1"/>
        <v>21943341</v>
      </c>
      <c r="K20" s="221">
        <f t="shared" si="1"/>
        <v>24632145</v>
      </c>
      <c r="L20" s="219">
        <f t="shared" si="0"/>
        <v>89931999</v>
      </c>
    </row>
    <row r="21" spans="1:12" ht="18" customHeight="1">
      <c r="A21" s="31" t="s">
        <v>67</v>
      </c>
      <c r="B21" s="61">
        <v>9</v>
      </c>
      <c r="C21" s="26" t="s">
        <v>68</v>
      </c>
      <c r="D21" s="36"/>
      <c r="E21" s="36"/>
      <c r="F21" s="36"/>
      <c r="G21" s="37"/>
      <c r="H21" s="219">
        <v>0</v>
      </c>
      <c r="I21" s="219">
        <v>0</v>
      </c>
      <c r="J21" s="219">
        <v>0</v>
      </c>
      <c r="K21" s="220">
        <v>0</v>
      </c>
      <c r="L21" s="222">
        <f t="shared" si="0"/>
        <v>0</v>
      </c>
    </row>
    <row r="22" spans="1:12" ht="12.75">
      <c r="A22" s="31" t="s">
        <v>69</v>
      </c>
      <c r="B22" s="61">
        <v>10</v>
      </c>
      <c r="C22" s="26" t="s">
        <v>70</v>
      </c>
      <c r="D22" s="36"/>
      <c r="E22" s="36"/>
      <c r="F22" s="36"/>
      <c r="G22" s="37"/>
      <c r="H22" s="219">
        <v>0</v>
      </c>
      <c r="I22" s="219">
        <v>0</v>
      </c>
      <c r="J22" s="219">
        <v>0</v>
      </c>
      <c r="K22" s="220">
        <v>0</v>
      </c>
      <c r="L22" s="219">
        <f t="shared" si="0"/>
        <v>0</v>
      </c>
    </row>
    <row r="23" spans="1:12" ht="19.5" customHeight="1">
      <c r="A23" s="31" t="s">
        <v>71</v>
      </c>
      <c r="B23" s="61">
        <v>11</v>
      </c>
      <c r="C23" s="26" t="s">
        <v>72</v>
      </c>
      <c r="D23" s="36"/>
      <c r="E23" s="36"/>
      <c r="F23" s="36"/>
      <c r="G23" s="37"/>
      <c r="H23" s="217">
        <f>+H18+H21-H22</f>
        <v>-18724367</v>
      </c>
      <c r="I23" s="217">
        <f>+I18+I21-I22</f>
        <v>-24632146</v>
      </c>
      <c r="J23" s="217">
        <f>+J18+J21-J22</f>
        <v>-21943341</v>
      </c>
      <c r="K23" s="217">
        <f>+K18+K21-K22</f>
        <v>-24632145</v>
      </c>
      <c r="L23" s="217">
        <f t="shared" si="0"/>
        <v>-89931999</v>
      </c>
    </row>
    <row r="24" spans="1:12" ht="18.75" customHeight="1">
      <c r="A24" s="31" t="s">
        <v>73</v>
      </c>
      <c r="B24" s="61">
        <v>12</v>
      </c>
      <c r="C24" s="26" t="s">
        <v>74</v>
      </c>
      <c r="D24" s="36"/>
      <c r="E24" s="36"/>
      <c r="F24" s="36"/>
      <c r="G24" s="37"/>
      <c r="H24" s="219"/>
      <c r="I24" s="219"/>
      <c r="J24" s="219"/>
      <c r="K24" s="220"/>
      <c r="L24" s="219">
        <f t="shared" si="0"/>
        <v>0</v>
      </c>
    </row>
    <row r="25" spans="1:12" ht="12.75">
      <c r="A25" s="31" t="s">
        <v>75</v>
      </c>
      <c r="B25" s="61">
        <v>13</v>
      </c>
      <c r="C25" s="26" t="s">
        <v>76</v>
      </c>
      <c r="D25" s="36"/>
      <c r="E25" s="36"/>
      <c r="F25" s="36"/>
      <c r="G25" s="37"/>
      <c r="H25" s="219">
        <v>0</v>
      </c>
      <c r="I25" s="219">
        <v>0</v>
      </c>
      <c r="J25" s="219">
        <v>0</v>
      </c>
      <c r="K25" s="220">
        <v>0</v>
      </c>
      <c r="L25" s="219">
        <f t="shared" si="0"/>
        <v>0</v>
      </c>
    </row>
    <row r="26" spans="1:12" ht="18.75" customHeight="1">
      <c r="A26" s="31" t="s">
        <v>78</v>
      </c>
      <c r="B26" s="61">
        <v>14</v>
      </c>
      <c r="C26" s="26" t="s">
        <v>79</v>
      </c>
      <c r="D26" s="36"/>
      <c r="E26" s="36"/>
      <c r="F26" s="36"/>
      <c r="G26" s="37"/>
      <c r="H26" s="219">
        <f>+H24-H25</f>
        <v>0</v>
      </c>
      <c r="I26" s="219">
        <f>+I24-I25</f>
        <v>0</v>
      </c>
      <c r="J26" s="219">
        <f>+J24-J25</f>
        <v>0</v>
      </c>
      <c r="K26" s="220">
        <f>+K24-K25</f>
        <v>0</v>
      </c>
      <c r="L26" s="219">
        <f t="shared" si="0"/>
        <v>0</v>
      </c>
    </row>
    <row r="27" spans="1:12" s="43" customFormat="1" ht="24.75" customHeight="1">
      <c r="A27" s="40" t="s">
        <v>80</v>
      </c>
      <c r="B27" s="62">
        <v>15</v>
      </c>
      <c r="C27" s="63" t="s">
        <v>81</v>
      </c>
      <c r="D27" s="41"/>
      <c r="E27" s="41"/>
      <c r="F27" s="41"/>
      <c r="G27" s="42"/>
      <c r="H27" s="223">
        <f>+H23+H26</f>
        <v>-18724367</v>
      </c>
      <c r="I27" s="223">
        <f>+I23+I26</f>
        <v>-24632146</v>
      </c>
      <c r="J27" s="223">
        <f>+J23+J26</f>
        <v>-21943341</v>
      </c>
      <c r="K27" s="223">
        <f>+K23+K26</f>
        <v>-24632145</v>
      </c>
      <c r="L27" s="223">
        <f>+L23+L26</f>
        <v>-89931999</v>
      </c>
    </row>
    <row r="28" spans="8:10" ht="12.75">
      <c r="H28" s="224">
        <f>507300.35+110716.88</f>
        <v>618017.23</v>
      </c>
      <c r="I28" s="224">
        <f>1051409.42+238840.92-618017.23</f>
        <v>672233.1099999999</v>
      </c>
      <c r="J28" s="224">
        <f>1511041.82+417731.58-I28-H28</f>
        <v>638523.0600000003</v>
      </c>
    </row>
    <row r="30" spans="1:12" s="46" customFormat="1" ht="21" customHeight="1">
      <c r="A30" s="44"/>
      <c r="B30" s="44"/>
      <c r="C30" s="45"/>
      <c r="D30" s="241"/>
      <c r="E30" s="241"/>
      <c r="F30" s="241"/>
      <c r="G30" s="241"/>
      <c r="H30" s="242"/>
      <c r="I30" s="242"/>
      <c r="J30" s="243"/>
      <c r="K30" s="240"/>
      <c r="L30" s="176"/>
    </row>
    <row r="31" spans="1:12" s="46" customFormat="1" ht="9" customHeight="1">
      <c r="A31" s="44"/>
      <c r="B31" s="44"/>
      <c r="C31" s="47"/>
      <c r="D31" s="244"/>
      <c r="E31" s="244"/>
      <c r="F31" s="244"/>
      <c r="G31" s="244"/>
      <c r="H31" s="242"/>
      <c r="I31" s="242"/>
      <c r="J31" s="239"/>
      <c r="K31" s="240"/>
      <c r="L31" s="176"/>
    </row>
    <row r="32" spans="1:12" s="46" customFormat="1" ht="9.75" customHeight="1">
      <c r="A32" s="44"/>
      <c r="B32" s="44"/>
      <c r="C32" s="47"/>
      <c r="D32" s="244"/>
      <c r="E32" s="244"/>
      <c r="F32" s="244"/>
      <c r="G32" s="244"/>
      <c r="H32" s="242"/>
      <c r="I32" s="242"/>
      <c r="J32" s="239"/>
      <c r="K32" s="240"/>
      <c r="L32" s="176"/>
    </row>
  </sheetData>
  <sheetProtection/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10.00390625" defaultRowHeight="12.75"/>
  <cols>
    <col min="1" max="4" width="10.00390625" style="23" customWidth="1"/>
    <col min="5" max="5" width="10.75390625" style="23" customWidth="1"/>
    <col min="6" max="6" width="14.00390625" style="23" customWidth="1"/>
    <col min="7" max="7" width="10.50390625" style="23" customWidth="1"/>
    <col min="8" max="16384" width="10.00390625" style="23" customWidth="1"/>
  </cols>
  <sheetData>
    <row r="1" spans="1:7" ht="12.75">
      <c r="A1" s="23" t="s">
        <v>27</v>
      </c>
      <c r="B1" s="23" t="s">
        <v>4</v>
      </c>
      <c r="C1" s="23" t="s">
        <v>28</v>
      </c>
      <c r="D1" s="23" t="s">
        <v>46</v>
      </c>
      <c r="E1" s="23" t="s">
        <v>43</v>
      </c>
      <c r="F1" s="23" t="s">
        <v>82</v>
      </c>
      <c r="G1" s="23" t="s">
        <v>83</v>
      </c>
    </row>
    <row r="2" spans="1:7" ht="12.75">
      <c r="A2" s="23">
        <f>+'Anexo 4 '!$B$6</f>
        <v>2012</v>
      </c>
      <c r="B2" s="23">
        <v>2</v>
      </c>
      <c r="C2" s="59" t="str">
        <f>+'Anexo 4 '!$K$5</f>
        <v>010102</v>
      </c>
      <c r="D2" s="23">
        <f>+'Anexo 4 '!B13</f>
        <v>1</v>
      </c>
      <c r="E2" s="66">
        <f>+'Anexo 4 '!H13</f>
        <v>0</v>
      </c>
      <c r="F2" s="66">
        <f>+'Anexo 4 '!I13</f>
        <v>0</v>
      </c>
      <c r="G2" s="66">
        <f>+'Anexo 4 '!J13</f>
        <v>0</v>
      </c>
    </row>
    <row r="3" spans="1:7" ht="12.75">
      <c r="A3" s="23">
        <f>+'Anexo 4 '!$B$6</f>
        <v>2012</v>
      </c>
      <c r="B3" s="23">
        <v>2</v>
      </c>
      <c r="C3" s="59" t="str">
        <f>+'Anexo 4 '!$K$5</f>
        <v>010102</v>
      </c>
      <c r="D3" s="23">
        <f>+'Anexo 4 '!B14</f>
        <v>2</v>
      </c>
      <c r="E3" s="66">
        <f>+'Anexo 4 '!H14</f>
        <v>23475934.71</v>
      </c>
      <c r="F3" s="66">
        <f>+'Anexo 4 '!I14</f>
        <v>24535677</v>
      </c>
      <c r="G3" s="66">
        <f>+'Anexo 4 '!J14</f>
        <v>-1059742.289999999</v>
      </c>
    </row>
    <row r="4" spans="1:7" ht="12.75">
      <c r="A4" s="23">
        <f>+'Anexo 4 '!$B$6</f>
        <v>2012</v>
      </c>
      <c r="B4" s="23">
        <v>2</v>
      </c>
      <c r="C4" s="59" t="str">
        <f>+'Anexo 4 '!$K$5</f>
        <v>010102</v>
      </c>
      <c r="D4" s="23">
        <f>+'Anexo 4 '!B15</f>
        <v>3</v>
      </c>
      <c r="E4" s="66">
        <f>+'Anexo 4 '!H15</f>
        <v>-23475934.71</v>
      </c>
      <c r="F4" s="66">
        <f>+'Anexo 4 '!I15</f>
        <v>-24535677</v>
      </c>
      <c r="G4" s="66">
        <f>+'Anexo 4 '!J15</f>
        <v>1059742.289999999</v>
      </c>
    </row>
    <row r="5" spans="1:7" ht="12.75">
      <c r="A5" s="23">
        <f>+'Anexo 4 '!$B$6</f>
        <v>2012</v>
      </c>
      <c r="B5" s="23">
        <v>2</v>
      </c>
      <c r="C5" s="59" t="str">
        <f>+'Anexo 4 '!$K$5</f>
        <v>010102</v>
      </c>
      <c r="D5" s="23">
        <f>+'Anexo 4 '!B16</f>
        <v>4</v>
      </c>
      <c r="E5" s="66">
        <f>+'Anexo 4 '!H16</f>
        <v>0</v>
      </c>
      <c r="F5" s="66">
        <f>+'Anexo 4 '!I16</f>
        <v>0</v>
      </c>
      <c r="G5" s="66">
        <f>+'Anexo 4 '!J16</f>
        <v>0</v>
      </c>
    </row>
    <row r="6" spans="1:7" ht="12.75">
      <c r="A6" s="23">
        <f>+'Anexo 4 '!$B$6</f>
        <v>2012</v>
      </c>
      <c r="B6" s="23">
        <v>2</v>
      </c>
      <c r="C6" s="59" t="str">
        <f>+'Anexo 4 '!$K$5</f>
        <v>010102</v>
      </c>
      <c r="D6" s="23">
        <f>+'Anexo 4 '!B17</f>
        <v>5</v>
      </c>
      <c r="E6" s="66">
        <f>+'Anexo 4 '!H17</f>
        <v>49764.91</v>
      </c>
      <c r="F6" s="66">
        <f>+'Anexo 4 '!I17</f>
        <v>96469</v>
      </c>
      <c r="G6" s="66">
        <f>+'Anexo 4 '!J17</f>
        <v>-46704.09</v>
      </c>
    </row>
    <row r="7" spans="1:7" ht="12.75">
      <c r="A7" s="23">
        <f>+'Anexo 4 '!$B$6</f>
        <v>2012</v>
      </c>
      <c r="B7" s="23">
        <v>2</v>
      </c>
      <c r="C7" s="59" t="str">
        <f>+'Anexo 4 '!$K$5</f>
        <v>010102</v>
      </c>
      <c r="D7" s="23">
        <f>+'Anexo 4 '!B18</f>
        <v>6</v>
      </c>
      <c r="E7" s="66">
        <f>+'Anexo 4 '!H18</f>
        <v>-23525699.62</v>
      </c>
      <c r="F7" s="66">
        <f>+'Anexo 4 '!I18</f>
        <v>-24632146</v>
      </c>
      <c r="G7" s="66">
        <f>+'Anexo 4 '!J18</f>
        <v>1106446.3799999992</v>
      </c>
    </row>
    <row r="8" spans="1:7" ht="12.75">
      <c r="A8" s="23">
        <f>+'Anexo 4 '!$B$6</f>
        <v>2012</v>
      </c>
      <c r="B8" s="23">
        <v>2</v>
      </c>
      <c r="C8" s="59" t="str">
        <f>+'Anexo 4 '!$K$5</f>
        <v>010102</v>
      </c>
      <c r="D8" s="23">
        <f>+'Anexo 4 '!B19</f>
        <v>7</v>
      </c>
      <c r="E8" s="66">
        <f>+'Anexo 4 '!H19</f>
        <v>0</v>
      </c>
      <c r="F8" s="66">
        <f>+'Anexo 4 '!I19</f>
        <v>0</v>
      </c>
      <c r="G8" s="66">
        <f>+'Anexo 4 '!J19</f>
        <v>0</v>
      </c>
    </row>
    <row r="9" spans="1:7" ht="12.75">
      <c r="A9" s="23">
        <f>+'Anexo 4 '!$B$6</f>
        <v>2012</v>
      </c>
      <c r="B9" s="23">
        <v>2</v>
      </c>
      <c r="C9" s="59" t="str">
        <f>+'Anexo 4 '!$K$5</f>
        <v>010102</v>
      </c>
      <c r="D9" s="23">
        <f>+'Anexo 4 '!B20</f>
        <v>8</v>
      </c>
      <c r="E9" s="66">
        <f>+'Anexo 4 '!H20</f>
        <v>23525699.62</v>
      </c>
      <c r="F9" s="66">
        <f>+'Anexo 4 '!I20</f>
        <v>24632146</v>
      </c>
      <c r="G9" s="66">
        <f>+'Anexo 4 '!J20</f>
        <v>-1106446.3799999992</v>
      </c>
    </row>
    <row r="10" spans="1:7" ht="12.75">
      <c r="A10" s="23">
        <f>+'Anexo 4 '!$B$6</f>
        <v>2012</v>
      </c>
      <c r="B10" s="23">
        <v>2</v>
      </c>
      <c r="C10" s="59" t="str">
        <f>+'Anexo 4 '!$K$5</f>
        <v>010102</v>
      </c>
      <c r="D10" s="23">
        <f>+'Anexo 4 '!B21</f>
        <v>9</v>
      </c>
      <c r="E10" s="66">
        <f>+'Anexo 4 '!H21</f>
        <v>0</v>
      </c>
      <c r="F10" s="66">
        <f>+'Anexo 4 '!I21</f>
        <v>0</v>
      </c>
      <c r="G10" s="66">
        <f>+'Anexo 4 '!J21</f>
        <v>0</v>
      </c>
    </row>
    <row r="11" spans="1:7" ht="12.75">
      <c r="A11" s="23">
        <f>+'Anexo 4 '!$B$6</f>
        <v>2012</v>
      </c>
      <c r="B11" s="23">
        <v>2</v>
      </c>
      <c r="C11" s="59" t="str">
        <f>+'Anexo 4 '!$K$5</f>
        <v>010102</v>
      </c>
      <c r="D11" s="23">
        <f>+'Anexo 4 '!B22</f>
        <v>10</v>
      </c>
      <c r="E11" s="66">
        <f>+'Anexo 4 '!H22</f>
        <v>0</v>
      </c>
      <c r="F11" s="66">
        <f>+'Anexo 4 '!I22</f>
        <v>0</v>
      </c>
      <c r="G11" s="66">
        <f>+'Anexo 4 '!J22</f>
        <v>0</v>
      </c>
    </row>
    <row r="12" spans="1:7" ht="12.75">
      <c r="A12" s="23">
        <f>+'Anexo 4 '!$B$6</f>
        <v>2012</v>
      </c>
      <c r="B12" s="23">
        <v>2</v>
      </c>
      <c r="C12" s="59" t="str">
        <f>+'Anexo 4 '!$K$5</f>
        <v>010102</v>
      </c>
      <c r="D12" s="23">
        <f>+'Anexo 4 '!B23</f>
        <v>11</v>
      </c>
      <c r="E12" s="66">
        <f>+'Anexo 4 '!H23</f>
        <v>-23525699.62</v>
      </c>
      <c r="F12" s="66">
        <f>+'Anexo 4 '!I23</f>
        <v>-24632146</v>
      </c>
      <c r="G12" s="66">
        <f>+'Anexo 4 '!J23</f>
        <v>1106446.3799999992</v>
      </c>
    </row>
    <row r="13" spans="1:7" ht="12.75">
      <c r="A13" s="23">
        <f>+'Anexo 4 '!$B$6</f>
        <v>2012</v>
      </c>
      <c r="B13" s="23">
        <v>2</v>
      </c>
      <c r="C13" s="59" t="str">
        <f>+'Anexo 4 '!$K$5</f>
        <v>010102</v>
      </c>
      <c r="D13" s="23">
        <f>+'Anexo 4 '!B24</f>
        <v>12</v>
      </c>
      <c r="E13" s="66">
        <f>+'Anexo 4 '!H24</f>
        <v>0</v>
      </c>
      <c r="F13" s="66">
        <f>+'Anexo 4 '!I24</f>
        <v>0</v>
      </c>
      <c r="G13" s="66">
        <f>+'Anexo 4 '!J24</f>
        <v>0</v>
      </c>
    </row>
    <row r="14" spans="1:7" ht="12.75">
      <c r="A14" s="23">
        <f>+'Anexo 4 '!$B$6</f>
        <v>2012</v>
      </c>
      <c r="B14" s="23">
        <v>2</v>
      </c>
      <c r="C14" s="59" t="str">
        <f>+'Anexo 4 '!$K$5</f>
        <v>010102</v>
      </c>
      <c r="D14" s="23">
        <f>+'Anexo 4 '!B25</f>
        <v>13</v>
      </c>
      <c r="E14" s="66">
        <f>+'Anexo 4 '!H25</f>
        <v>0</v>
      </c>
      <c r="F14" s="66">
        <f>+'Anexo 4 '!I25</f>
        <v>0</v>
      </c>
      <c r="G14" s="66">
        <f>+'Anexo 4 '!J25</f>
        <v>0</v>
      </c>
    </row>
    <row r="15" spans="1:7" ht="12.75">
      <c r="A15" s="23">
        <f>+'Anexo 4 '!$B$6</f>
        <v>2012</v>
      </c>
      <c r="B15" s="23">
        <v>2</v>
      </c>
      <c r="C15" s="59" t="str">
        <f>+'Anexo 4 '!$K$5</f>
        <v>010102</v>
      </c>
      <c r="D15" s="23">
        <f>+'Anexo 4 '!B26</f>
        <v>14</v>
      </c>
      <c r="E15" s="66">
        <f>+'Anexo 4 '!H26</f>
        <v>0</v>
      </c>
      <c r="F15" s="66">
        <f>+'Anexo 4 '!I26</f>
        <v>0</v>
      </c>
      <c r="G15" s="66">
        <f>+'Anexo 4 '!J26</f>
        <v>0</v>
      </c>
    </row>
    <row r="16" spans="1:7" ht="12.75">
      <c r="A16" s="23">
        <f>+'Anexo 4 '!$B$6</f>
        <v>2012</v>
      </c>
      <c r="B16" s="23">
        <v>2</v>
      </c>
      <c r="C16" s="59" t="str">
        <f>+'Anexo 4 '!$K$5</f>
        <v>010102</v>
      </c>
      <c r="D16" s="23">
        <f>+'Anexo 4 '!B27</f>
        <v>15</v>
      </c>
      <c r="E16" s="66">
        <f>+'Anexo 4 '!H27</f>
        <v>-23525699.62</v>
      </c>
      <c r="F16" s="66">
        <f>+'Anexo 4 '!I27</f>
        <v>-24632146</v>
      </c>
      <c r="G16" s="66">
        <f>+'Anexo 4 '!J27</f>
        <v>1106446.3799999992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zoomScalePageLayoutView="0" workbookViewId="0" topLeftCell="A1">
      <selection activeCell="B19" sqref="B19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3.25390625" style="0" customWidth="1"/>
  </cols>
  <sheetData>
    <row r="3" spans="3:6" ht="12.75">
      <c r="C3" s="137"/>
      <c r="D3" s="137" t="s">
        <v>169</v>
      </c>
      <c r="E3" s="137"/>
      <c r="F3" s="137"/>
    </row>
    <row r="4" spans="3:6" ht="12.75">
      <c r="C4" s="137"/>
      <c r="D4" s="137"/>
      <c r="E4" s="137"/>
      <c r="F4" s="137"/>
    </row>
    <row r="5" spans="3:6" ht="12.75">
      <c r="C5" s="137"/>
      <c r="D5" s="137" t="s">
        <v>173</v>
      </c>
      <c r="E5" s="137"/>
      <c r="F5" s="137"/>
    </row>
    <row r="6" ht="13.5" thickBot="1"/>
    <row r="7" spans="2:12" ht="12.75">
      <c r="B7" s="127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ht="12.75">
      <c r="B8" s="128" t="s">
        <v>168</v>
      </c>
      <c r="C8" s="129"/>
      <c r="D8" s="129"/>
      <c r="E8" s="129"/>
      <c r="F8" s="129"/>
      <c r="G8" s="129"/>
      <c r="H8" s="129"/>
      <c r="I8" s="129"/>
      <c r="J8" s="129"/>
      <c r="K8" s="129"/>
      <c r="L8" s="124"/>
    </row>
    <row r="9" spans="2:12" ht="12.75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4"/>
    </row>
    <row r="10" spans="2:12" ht="12.75">
      <c r="B10" s="140" t="s">
        <v>40</v>
      </c>
      <c r="C10" s="13"/>
      <c r="D10" s="13" t="s">
        <v>161</v>
      </c>
      <c r="E10" s="129"/>
      <c r="F10" s="129"/>
      <c r="G10" s="129"/>
      <c r="H10" s="129"/>
      <c r="I10" s="129"/>
      <c r="J10" s="129"/>
      <c r="K10" s="129"/>
      <c r="L10" s="124"/>
    </row>
    <row r="11" spans="2:12" ht="12.75">
      <c r="B11" s="128"/>
      <c r="C11" s="129"/>
      <c r="D11" s="129"/>
      <c r="E11" s="129"/>
      <c r="F11" s="129"/>
      <c r="G11" s="129"/>
      <c r="H11" s="130">
        <v>1</v>
      </c>
      <c r="I11" s="130">
        <v>2</v>
      </c>
      <c r="J11" s="130">
        <v>3</v>
      </c>
      <c r="K11" s="130">
        <v>4</v>
      </c>
      <c r="L11" s="124"/>
    </row>
    <row r="12" spans="2:12" ht="12.75">
      <c r="B12" s="128" t="s">
        <v>177</v>
      </c>
      <c r="C12" s="129"/>
      <c r="D12" s="129"/>
      <c r="E12" s="129"/>
      <c r="F12" s="129"/>
      <c r="G12" s="129" t="s">
        <v>42</v>
      </c>
      <c r="H12" s="126"/>
      <c r="I12" s="126" t="s">
        <v>73</v>
      </c>
      <c r="J12" s="126"/>
      <c r="K12" s="126"/>
      <c r="L12" s="124"/>
    </row>
    <row r="13" spans="2:12" ht="13.5" thickBot="1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25"/>
    </row>
    <row r="14" spans="2:12" ht="12.75">
      <c r="B14" s="141"/>
      <c r="C14" s="136"/>
      <c r="D14" s="136"/>
      <c r="E14" s="136"/>
      <c r="F14" s="136"/>
      <c r="G14" s="136"/>
      <c r="H14" s="136"/>
      <c r="I14" s="136"/>
      <c r="J14" s="136"/>
      <c r="K14" s="136"/>
      <c r="L14" s="145"/>
    </row>
    <row r="15" spans="2:15" ht="12.75">
      <c r="B15" s="142" t="s">
        <v>167</v>
      </c>
      <c r="C15" s="143"/>
      <c r="D15" s="144"/>
      <c r="E15" s="143"/>
      <c r="F15" s="143"/>
      <c r="G15" s="143"/>
      <c r="H15" s="143"/>
      <c r="I15" s="143"/>
      <c r="J15" s="143"/>
      <c r="K15" s="144"/>
      <c r="L15" s="146"/>
      <c r="M15" s="121"/>
      <c r="N15" s="121"/>
      <c r="O15" s="121"/>
    </row>
    <row r="16" spans="2:15" ht="12.75">
      <c r="B16" s="142"/>
      <c r="C16" s="143"/>
      <c r="D16" s="144"/>
      <c r="E16" s="143"/>
      <c r="F16" s="143"/>
      <c r="G16" s="143"/>
      <c r="H16" s="143"/>
      <c r="I16" s="143"/>
      <c r="J16" s="143"/>
      <c r="K16" s="144"/>
      <c r="L16" s="146"/>
      <c r="M16" s="121"/>
      <c r="N16" s="121"/>
      <c r="O16" s="121"/>
    </row>
    <row r="17" spans="2:15" ht="12.75">
      <c r="B17" s="147" t="s">
        <v>178</v>
      </c>
      <c r="C17" s="143"/>
      <c r="D17" s="148"/>
      <c r="E17" s="144"/>
      <c r="F17" s="144"/>
      <c r="G17" s="144"/>
      <c r="H17" s="144"/>
      <c r="I17" s="144"/>
      <c r="J17" s="143"/>
      <c r="K17" s="144"/>
      <c r="L17" s="146"/>
      <c r="M17" s="121"/>
      <c r="N17" s="121"/>
      <c r="O17" s="121"/>
    </row>
    <row r="18" spans="2:15" ht="12.75">
      <c r="B18" s="142" t="s">
        <v>179</v>
      </c>
      <c r="C18" s="143" t="s">
        <v>180</v>
      </c>
      <c r="D18" s="150"/>
      <c r="E18" s="151"/>
      <c r="F18" s="151"/>
      <c r="G18" s="151"/>
      <c r="H18" s="151"/>
      <c r="I18" s="151"/>
      <c r="J18" s="151"/>
      <c r="K18" s="151"/>
      <c r="L18" s="152"/>
      <c r="M18" s="121"/>
      <c r="N18" s="121"/>
      <c r="O18" s="121"/>
    </row>
    <row r="19" spans="2:12" ht="12.75">
      <c r="B19" s="142" t="s">
        <v>184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2:12" ht="12.75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5"/>
    </row>
    <row r="21" spans="2:12" ht="12.75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5"/>
    </row>
    <row r="22" spans="2:12" ht="12.7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5"/>
    </row>
    <row r="23" spans="2:12" ht="12.75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2:12" ht="12.75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5"/>
    </row>
    <row r="25" spans="2:12" ht="12.75"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5"/>
    </row>
    <row r="26" spans="2:12" ht="12.75"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2:12" ht="12.75"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2:12" ht="12.7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2:12" ht="12.75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2:12" ht="12.75"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2:12" ht="12.75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5"/>
    </row>
    <row r="32" spans="2:12" ht="12.75"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5"/>
    </row>
    <row r="33" spans="2:12" ht="12.75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5"/>
    </row>
    <row r="34" spans="2:12" ht="12.75"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5"/>
    </row>
    <row r="35" spans="2:12" ht="12.7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5"/>
    </row>
    <row r="36" spans="2:12" ht="12.75"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5"/>
    </row>
  </sheetData>
  <sheetProtection/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3"/>
  <sheetViews>
    <sheetView zoomScalePageLayoutView="0" workbookViewId="0" topLeftCell="A1">
      <selection activeCell="B21" sqref="B21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37"/>
      <c r="D3" s="137" t="s">
        <v>169</v>
      </c>
      <c r="E3" s="137"/>
      <c r="F3" s="137"/>
    </row>
    <row r="4" spans="3:6" ht="12.75">
      <c r="C4" s="137"/>
      <c r="D4" s="137"/>
      <c r="E4" s="137"/>
      <c r="F4" s="137"/>
    </row>
    <row r="5" spans="3:6" ht="12.75">
      <c r="C5" s="137"/>
      <c r="D5" s="137" t="s">
        <v>171</v>
      </c>
      <c r="E5" s="137"/>
      <c r="F5" s="137"/>
    </row>
    <row r="6" ht="13.5" thickBot="1"/>
    <row r="7" spans="2:12" ht="12.75">
      <c r="B7" s="127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12" ht="12.75">
      <c r="B8" s="128" t="s">
        <v>168</v>
      </c>
      <c r="C8" s="129"/>
      <c r="D8" s="129"/>
      <c r="E8" s="129"/>
      <c r="F8" s="129"/>
      <c r="G8" s="129"/>
      <c r="H8" s="129"/>
      <c r="I8" s="129"/>
      <c r="J8" s="129"/>
      <c r="K8" s="129"/>
      <c r="L8" s="124"/>
    </row>
    <row r="9" spans="2:12" ht="12.75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4"/>
    </row>
    <row r="10" spans="2:12" ht="12.75">
      <c r="B10" s="140" t="s">
        <v>40</v>
      </c>
      <c r="C10" s="13"/>
      <c r="D10" s="13" t="s">
        <v>161</v>
      </c>
      <c r="E10" s="129"/>
      <c r="F10" s="129"/>
      <c r="G10" s="129"/>
      <c r="H10" s="129"/>
      <c r="I10" s="129"/>
      <c r="J10" s="129"/>
      <c r="K10" s="129"/>
      <c r="L10" s="124"/>
    </row>
    <row r="11" spans="2:12" ht="12.75">
      <c r="B11" s="128"/>
      <c r="C11" s="129"/>
      <c r="D11" s="129"/>
      <c r="E11" s="129"/>
      <c r="F11" s="129"/>
      <c r="G11" s="129"/>
      <c r="H11" s="130">
        <v>1</v>
      </c>
      <c r="I11" s="130">
        <v>2</v>
      </c>
      <c r="J11" s="130">
        <v>3</v>
      </c>
      <c r="K11" s="130">
        <v>4</v>
      </c>
      <c r="L11" s="124"/>
    </row>
    <row r="12" spans="2:12" ht="12.75">
      <c r="B12" s="128" t="s">
        <v>177</v>
      </c>
      <c r="C12" s="129"/>
      <c r="D12" s="129"/>
      <c r="E12" s="129"/>
      <c r="F12" s="129"/>
      <c r="G12" s="129" t="s">
        <v>42</v>
      </c>
      <c r="H12" s="126"/>
      <c r="I12" s="126" t="s">
        <v>73</v>
      </c>
      <c r="J12" s="126"/>
      <c r="K12" s="126"/>
      <c r="L12" s="124"/>
    </row>
    <row r="13" spans="2:12" ht="13.5" thickBot="1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25"/>
    </row>
    <row r="14" spans="2:12" ht="12.75">
      <c r="B14" s="154"/>
      <c r="C14" s="166"/>
      <c r="D14" s="166"/>
      <c r="E14" s="166"/>
      <c r="F14" s="166"/>
      <c r="G14" s="166"/>
      <c r="H14" s="166"/>
      <c r="I14" s="166"/>
      <c r="J14" s="166"/>
      <c r="K14" s="166"/>
      <c r="L14" s="155"/>
    </row>
    <row r="15" spans="2:15" ht="12.75">
      <c r="B15" s="156" t="s">
        <v>172</v>
      </c>
      <c r="C15" s="143"/>
      <c r="D15" s="144"/>
      <c r="E15" s="143"/>
      <c r="F15" s="143"/>
      <c r="G15" s="143"/>
      <c r="H15" s="143"/>
      <c r="I15" s="143"/>
      <c r="J15" s="143"/>
      <c r="K15" s="144"/>
      <c r="L15" s="157"/>
      <c r="M15" s="121"/>
      <c r="N15" s="121"/>
      <c r="O15" s="121"/>
    </row>
    <row r="16" spans="2:15" ht="12.75">
      <c r="B16" s="156"/>
      <c r="C16" s="143"/>
      <c r="D16" s="144"/>
      <c r="E16" s="143"/>
      <c r="F16" s="143"/>
      <c r="G16" s="143"/>
      <c r="H16" s="143"/>
      <c r="I16" s="143"/>
      <c r="J16" s="143"/>
      <c r="K16" s="144"/>
      <c r="L16" s="157"/>
      <c r="M16" s="121"/>
      <c r="N16" s="121"/>
      <c r="O16" s="121"/>
    </row>
    <row r="17" spans="2:15" ht="12.75">
      <c r="B17" s="233" t="s">
        <v>181</v>
      </c>
      <c r="C17" s="143"/>
      <c r="D17" s="148"/>
      <c r="E17" s="144"/>
      <c r="F17" s="144"/>
      <c r="G17" s="144"/>
      <c r="H17" s="144"/>
      <c r="I17" s="144"/>
      <c r="J17" s="143"/>
      <c r="K17" s="144"/>
      <c r="L17" s="157"/>
      <c r="M17" s="121"/>
      <c r="N17" s="121"/>
      <c r="O17" s="121"/>
    </row>
    <row r="18" spans="2:15" ht="12.75">
      <c r="B18" s="156" t="s">
        <v>182</v>
      </c>
      <c r="C18" s="143"/>
      <c r="D18" s="150"/>
      <c r="E18" s="151"/>
      <c r="F18" s="151"/>
      <c r="G18" s="151"/>
      <c r="H18" s="151"/>
      <c r="I18" s="151"/>
      <c r="J18" s="151"/>
      <c r="K18" s="151"/>
      <c r="L18" s="158"/>
      <c r="M18" s="121"/>
      <c r="N18" s="121"/>
      <c r="O18" s="121"/>
    </row>
    <row r="19" spans="2:15" ht="12.75">
      <c r="B19" s="156"/>
      <c r="C19" s="149"/>
      <c r="D19" s="150"/>
      <c r="E19" s="151"/>
      <c r="F19" s="151"/>
      <c r="G19" s="151"/>
      <c r="H19" s="151"/>
      <c r="I19" s="151"/>
      <c r="J19" s="151"/>
      <c r="K19" s="151"/>
      <c r="L19" s="158"/>
      <c r="M19" s="121"/>
      <c r="N19" s="121"/>
      <c r="O19" s="121"/>
    </row>
    <row r="20" spans="2:12" ht="12.75">
      <c r="B20" s="156" t="s">
        <v>185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59"/>
    </row>
    <row r="21" spans="2:12" ht="12.75">
      <c r="B21" s="160" t="s">
        <v>175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59"/>
    </row>
    <row r="22" spans="2:12" ht="12.75">
      <c r="B22" s="161"/>
      <c r="C22" s="165" t="s">
        <v>174</v>
      </c>
      <c r="D22" s="134"/>
      <c r="E22" s="134"/>
      <c r="F22" s="134"/>
      <c r="G22" s="134"/>
      <c r="H22" s="134"/>
      <c r="I22" s="134"/>
      <c r="J22" s="134"/>
      <c r="K22" s="134"/>
      <c r="L22" s="159"/>
    </row>
    <row r="23" spans="2:12" ht="12.75">
      <c r="B23" s="161"/>
      <c r="C23" s="134"/>
      <c r="D23" s="134"/>
      <c r="E23" s="134"/>
      <c r="F23" s="134"/>
      <c r="G23" s="134"/>
      <c r="H23" s="134"/>
      <c r="I23" s="134"/>
      <c r="J23" s="134"/>
      <c r="K23" s="134"/>
      <c r="L23" s="159"/>
    </row>
    <row r="24" spans="2:12" ht="12.75">
      <c r="B24" s="161"/>
      <c r="C24" s="134"/>
      <c r="D24" s="134"/>
      <c r="E24" s="134"/>
      <c r="F24" s="134"/>
      <c r="G24" s="134"/>
      <c r="H24" s="134"/>
      <c r="I24" s="134"/>
      <c r="J24" s="134"/>
      <c r="K24" s="134"/>
      <c r="L24" s="159"/>
    </row>
    <row r="25" spans="2:12" ht="13.5" thickBot="1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2:12" ht="12.7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1"/>
    </row>
    <row r="27" spans="2:12" ht="12.7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1"/>
    </row>
    <row r="28" spans="2:12" ht="12.7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1"/>
    </row>
    <row r="29" spans="2:12" ht="12.75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1"/>
    </row>
    <row r="30" spans="2:12" ht="12.7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1"/>
    </row>
    <row r="31" spans="2:12" ht="12.75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1"/>
    </row>
    <row r="32" spans="2:12" ht="12.75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1"/>
    </row>
    <row r="33" spans="2:12" ht="12.75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1"/>
    </row>
    <row r="34" spans="2:12" ht="12.75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1"/>
    </row>
    <row r="35" spans="2:12" ht="12.75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1"/>
    </row>
    <row r="36" spans="2:12" ht="12.7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1"/>
    </row>
    <row r="37" spans="2:1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2:12" ht="12.7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2:12" ht="12.7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2:1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2:1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2:1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</sheetData>
  <sheetProtection/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1">
      <selection activeCell="B14" sqref="B14:G14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167" customWidth="1"/>
    <col min="10" max="10" width="13.625" style="167" customWidth="1"/>
    <col min="11" max="11" width="16.375" style="167" customWidth="1"/>
  </cols>
  <sheetData>
    <row r="1" spans="1:11" ht="15">
      <c r="A1" s="235" t="s">
        <v>0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>
      <c r="A2" s="23"/>
      <c r="B2" s="23"/>
      <c r="C2" s="23"/>
      <c r="D2" s="23"/>
      <c r="E2" s="23"/>
      <c r="F2" s="23"/>
      <c r="G2" s="23"/>
      <c r="H2" s="23"/>
      <c r="I2" s="207"/>
      <c r="J2" s="207"/>
      <c r="K2" s="207"/>
    </row>
    <row r="3" spans="1:11" ht="12.75">
      <c r="A3" s="237" t="s">
        <v>159</v>
      </c>
      <c r="B3" s="237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2.75">
      <c r="A4" s="23"/>
      <c r="B4" s="23"/>
      <c r="C4" s="25"/>
      <c r="D4" s="23"/>
      <c r="E4" s="23"/>
      <c r="F4" s="23"/>
      <c r="G4" s="23"/>
      <c r="H4" s="23"/>
      <c r="I4" s="207"/>
      <c r="J4" s="207"/>
      <c r="K4" s="207"/>
    </row>
    <row r="5" spans="1:11" ht="12.75">
      <c r="A5" s="58" t="s">
        <v>160</v>
      </c>
      <c r="B5" s="26"/>
      <c r="C5" s="27"/>
      <c r="D5" s="27"/>
      <c r="E5" s="27"/>
      <c r="F5" s="27"/>
      <c r="G5" s="27"/>
      <c r="H5" s="27"/>
      <c r="I5" s="36"/>
      <c r="J5" s="225" t="s">
        <v>40</v>
      </c>
      <c r="K5" s="208" t="s">
        <v>161</v>
      </c>
    </row>
    <row r="6" spans="1:11" ht="12.75">
      <c r="A6" s="58" t="s">
        <v>41</v>
      </c>
      <c r="B6" s="14">
        <v>2012</v>
      </c>
      <c r="C6" s="15" t="s">
        <v>42</v>
      </c>
      <c r="D6" s="16"/>
      <c r="E6" s="234" t="s">
        <v>73</v>
      </c>
      <c r="F6" s="17"/>
      <c r="G6" s="17"/>
      <c r="H6" s="12"/>
      <c r="I6" s="36"/>
      <c r="J6" s="36"/>
      <c r="K6" s="36"/>
    </row>
    <row r="7" ht="13.5" thickBot="1"/>
    <row r="8" spans="1:11" ht="12.75">
      <c r="A8" s="5"/>
      <c r="B8" s="267" t="s">
        <v>46</v>
      </c>
      <c r="C8" s="296"/>
      <c r="D8" s="296"/>
      <c r="E8" s="296"/>
      <c r="F8" s="296"/>
      <c r="G8" s="297"/>
      <c r="H8" s="53" t="s">
        <v>134</v>
      </c>
      <c r="I8" s="298" t="s">
        <v>136</v>
      </c>
      <c r="J8" s="299"/>
      <c r="K8" s="226" t="s">
        <v>140</v>
      </c>
    </row>
    <row r="9" spans="1:11" ht="12.75">
      <c r="A9" s="5"/>
      <c r="B9" s="282"/>
      <c r="C9" s="283"/>
      <c r="D9" s="283"/>
      <c r="E9" s="283"/>
      <c r="F9" s="283"/>
      <c r="G9" s="284"/>
      <c r="H9" s="50" t="s">
        <v>135</v>
      </c>
      <c r="I9" s="300" t="s">
        <v>137</v>
      </c>
      <c r="J9" s="301"/>
      <c r="K9" s="227" t="s">
        <v>141</v>
      </c>
    </row>
    <row r="10" spans="1:11" ht="13.5" thickBot="1">
      <c r="A10" s="5"/>
      <c r="B10" s="304"/>
      <c r="C10" s="305"/>
      <c r="D10" s="305"/>
      <c r="E10" s="305"/>
      <c r="F10" s="305"/>
      <c r="G10" s="306"/>
      <c r="H10" s="51" t="s">
        <v>139</v>
      </c>
      <c r="I10" s="302" t="s">
        <v>138</v>
      </c>
      <c r="J10" s="303"/>
      <c r="K10" s="228" t="s">
        <v>139</v>
      </c>
    </row>
    <row r="11" spans="1:11" ht="12.75">
      <c r="A11" s="116">
        <v>1</v>
      </c>
      <c r="B11" s="295" t="s">
        <v>142</v>
      </c>
      <c r="C11" s="296"/>
      <c r="D11" s="296"/>
      <c r="E11" s="296"/>
      <c r="F11" s="296"/>
      <c r="G11" s="297"/>
      <c r="H11" s="117">
        <f>+SUM(H12:H17)</f>
        <v>6870427.11</v>
      </c>
      <c r="I11" s="307">
        <f>+SUM(I12:J17)</f>
        <v>3904727.8200000008</v>
      </c>
      <c r="J11" s="307"/>
      <c r="K11" s="229">
        <f>+SUM(K12:K17)</f>
        <v>10775154.93</v>
      </c>
    </row>
    <row r="12" spans="1:11" ht="12.75">
      <c r="A12" s="116">
        <v>2</v>
      </c>
      <c r="B12" s="294" t="s">
        <v>143</v>
      </c>
      <c r="C12" s="283"/>
      <c r="D12" s="283"/>
      <c r="E12" s="283"/>
      <c r="F12" s="283"/>
      <c r="G12" s="284"/>
      <c r="H12" s="118">
        <v>6865171.87</v>
      </c>
      <c r="I12" s="246">
        <f>+'Anexo 2 Bis'!K13</f>
        <v>3909983.0600000005</v>
      </c>
      <c r="J12" s="246"/>
      <c r="K12" s="195">
        <f aca="true" t="shared" si="0" ref="K12:K17">+H12+I12</f>
        <v>10775154.93</v>
      </c>
    </row>
    <row r="13" spans="1:11" ht="12.75">
      <c r="A13" s="116">
        <v>3</v>
      </c>
      <c r="B13" s="294" t="s">
        <v>183</v>
      </c>
      <c r="C13" s="283"/>
      <c r="D13" s="283"/>
      <c r="E13" s="283"/>
      <c r="F13" s="283"/>
      <c r="G13" s="284"/>
      <c r="H13" s="118">
        <v>5255.24</v>
      </c>
      <c r="I13" s="246">
        <f>+'Anexo 2 Bis'!K15</f>
        <v>-5255.239999999758</v>
      </c>
      <c r="J13" s="246"/>
      <c r="K13" s="195">
        <f t="shared" si="0"/>
        <v>2.419255906715989E-10</v>
      </c>
    </row>
    <row r="14" spans="1:11" ht="12.75">
      <c r="A14" s="116">
        <v>4</v>
      </c>
      <c r="B14" s="294" t="s">
        <v>144</v>
      </c>
      <c r="C14" s="283"/>
      <c r="D14" s="283"/>
      <c r="E14" s="283"/>
      <c r="F14" s="283"/>
      <c r="G14" s="284"/>
      <c r="H14" s="118">
        <v>0</v>
      </c>
      <c r="I14" s="246">
        <v>0</v>
      </c>
      <c r="J14" s="246"/>
      <c r="K14" s="195">
        <f t="shared" si="0"/>
        <v>0</v>
      </c>
    </row>
    <row r="15" spans="1:11" ht="12.75">
      <c r="A15" s="116">
        <v>5</v>
      </c>
      <c r="B15" s="294" t="s">
        <v>145</v>
      </c>
      <c r="C15" s="283"/>
      <c r="D15" s="283"/>
      <c r="E15" s="283"/>
      <c r="F15" s="283"/>
      <c r="G15" s="284"/>
      <c r="H15" s="118">
        <v>0</v>
      </c>
      <c r="I15" s="246">
        <f>+'Anexo 2 Bis'!J16+'Anexo 2 Bis'!K16</f>
        <v>0</v>
      </c>
      <c r="J15" s="246"/>
      <c r="K15" s="195">
        <f t="shared" si="0"/>
        <v>0</v>
      </c>
    </row>
    <row r="16" spans="1:11" ht="12.75">
      <c r="A16" s="116">
        <v>6</v>
      </c>
      <c r="B16" s="294" t="s">
        <v>146</v>
      </c>
      <c r="C16" s="283"/>
      <c r="D16" s="283"/>
      <c r="E16" s="283"/>
      <c r="F16" s="283"/>
      <c r="G16" s="284"/>
      <c r="H16" s="118">
        <v>0</v>
      </c>
      <c r="I16" s="246">
        <f>+'Anexo 2 Bis'!J17+'Anexo 2 Bis'!K17</f>
        <v>0</v>
      </c>
      <c r="J16" s="246"/>
      <c r="K16" s="195">
        <f t="shared" si="0"/>
        <v>0</v>
      </c>
    </row>
    <row r="17" spans="1:11" ht="12.75">
      <c r="A17" s="116">
        <v>9</v>
      </c>
      <c r="B17" s="294" t="s">
        <v>147</v>
      </c>
      <c r="C17" s="283"/>
      <c r="D17" s="283"/>
      <c r="E17" s="283"/>
      <c r="F17" s="283"/>
      <c r="G17" s="284"/>
      <c r="H17" s="118">
        <v>0</v>
      </c>
      <c r="I17" s="246">
        <f>+'Anexo 2 Bis'!J18+'Anexo 2 Bis'!K18</f>
        <v>0</v>
      </c>
      <c r="J17" s="246"/>
      <c r="K17" s="195">
        <f t="shared" si="0"/>
        <v>0</v>
      </c>
    </row>
    <row r="18" spans="1:11" ht="12.75">
      <c r="A18" s="116">
        <v>10</v>
      </c>
      <c r="B18" s="293" t="s">
        <v>148</v>
      </c>
      <c r="C18" s="283"/>
      <c r="D18" s="283"/>
      <c r="E18" s="283"/>
      <c r="F18" s="283"/>
      <c r="G18" s="284"/>
      <c r="H18" s="119">
        <f>+SUM(H19:H22)</f>
        <v>0</v>
      </c>
      <c r="I18" s="292">
        <f>+SUM(I19:J22)</f>
        <v>0</v>
      </c>
      <c r="J18" s="292"/>
      <c r="K18" s="230">
        <f>+SUM(K19:K22)</f>
        <v>0</v>
      </c>
    </row>
    <row r="19" spans="1:11" ht="12.75">
      <c r="A19" s="116">
        <v>11</v>
      </c>
      <c r="B19" s="282" t="s">
        <v>149</v>
      </c>
      <c r="C19" s="283"/>
      <c r="D19" s="283"/>
      <c r="E19" s="283"/>
      <c r="F19" s="283"/>
      <c r="G19" s="284"/>
      <c r="H19" s="118">
        <v>0</v>
      </c>
      <c r="I19" s="246">
        <f>+'Anexo 2 Bis'!J16+'Anexo 2 Bis'!K16</f>
        <v>0</v>
      </c>
      <c r="J19" s="246"/>
      <c r="K19" s="195">
        <f aca="true" t="shared" si="1" ref="K19:K24">+H19+I19</f>
        <v>0</v>
      </c>
    </row>
    <row r="20" spans="1:11" ht="12.75">
      <c r="A20" s="116">
        <v>12</v>
      </c>
      <c r="B20" s="282" t="s">
        <v>150</v>
      </c>
      <c r="C20" s="283"/>
      <c r="D20" s="283"/>
      <c r="E20" s="283"/>
      <c r="F20" s="283"/>
      <c r="G20" s="284"/>
      <c r="H20" s="118">
        <v>0</v>
      </c>
      <c r="I20" s="246">
        <f>+'Anexo 2 Bis'!J17+'Anexo 2 Bis'!K17</f>
        <v>0</v>
      </c>
      <c r="J20" s="246"/>
      <c r="K20" s="195">
        <f t="shared" si="1"/>
        <v>0</v>
      </c>
    </row>
    <row r="21" spans="1:11" ht="12.75">
      <c r="A21" s="116">
        <v>13</v>
      </c>
      <c r="B21" s="282" t="s">
        <v>151</v>
      </c>
      <c r="C21" s="283"/>
      <c r="D21" s="283"/>
      <c r="E21" s="283"/>
      <c r="F21" s="283"/>
      <c r="G21" s="284"/>
      <c r="H21" s="118">
        <v>0</v>
      </c>
      <c r="I21" s="246">
        <v>0</v>
      </c>
      <c r="J21" s="246"/>
      <c r="K21" s="195">
        <f t="shared" si="1"/>
        <v>0</v>
      </c>
    </row>
    <row r="22" spans="1:11" ht="12.75">
      <c r="A22" s="116">
        <v>16</v>
      </c>
      <c r="B22" s="282" t="s">
        <v>152</v>
      </c>
      <c r="C22" s="283"/>
      <c r="D22" s="283"/>
      <c r="E22" s="283"/>
      <c r="F22" s="283"/>
      <c r="G22" s="284"/>
      <c r="H22" s="118">
        <v>0</v>
      </c>
      <c r="I22" s="246">
        <v>0</v>
      </c>
      <c r="J22" s="246"/>
      <c r="K22" s="195">
        <f t="shared" si="1"/>
        <v>0</v>
      </c>
    </row>
    <row r="23" spans="1:11" ht="12.75">
      <c r="A23" s="116">
        <v>17</v>
      </c>
      <c r="B23" s="293" t="s">
        <v>153</v>
      </c>
      <c r="C23" s="283"/>
      <c r="D23" s="283"/>
      <c r="E23" s="283"/>
      <c r="F23" s="283"/>
      <c r="G23" s="284"/>
      <c r="H23" s="119">
        <v>0</v>
      </c>
      <c r="I23" s="292">
        <v>0</v>
      </c>
      <c r="J23" s="292"/>
      <c r="K23" s="230">
        <f t="shared" si="1"/>
        <v>0</v>
      </c>
    </row>
    <row r="24" spans="1:11" ht="12.75">
      <c r="A24" s="116">
        <v>18</v>
      </c>
      <c r="B24" s="293" t="s">
        <v>154</v>
      </c>
      <c r="C24" s="283"/>
      <c r="D24" s="283"/>
      <c r="E24" s="283"/>
      <c r="F24" s="283"/>
      <c r="G24" s="284"/>
      <c r="H24" s="119">
        <f>+'[1]anexo 2 '!$O$17</f>
        <v>0</v>
      </c>
      <c r="I24" s="292">
        <f>+'Anexo 2 Bis'!K18+'Anexo 2 Bis'!J18</f>
        <v>0</v>
      </c>
      <c r="J24" s="292"/>
      <c r="K24" s="230">
        <f t="shared" si="1"/>
        <v>0</v>
      </c>
    </row>
    <row r="25" spans="1:11" ht="12.75">
      <c r="A25" s="5"/>
      <c r="B25" s="293" t="s">
        <v>155</v>
      </c>
      <c r="C25" s="283"/>
      <c r="D25" s="283"/>
      <c r="E25" s="283"/>
      <c r="F25" s="283"/>
      <c r="G25" s="284"/>
      <c r="H25" s="119">
        <f>+H11+H18+H23+H24</f>
        <v>6870427.11</v>
      </c>
      <c r="I25" s="292">
        <f>+I11+I18+I23+I24</f>
        <v>3904727.8200000008</v>
      </c>
      <c r="J25" s="292"/>
      <c r="K25" s="230">
        <f>+K11+K18+K23+K24</f>
        <v>10775154.93</v>
      </c>
    </row>
    <row r="26" spans="1:11" ht="13.5" thickBot="1">
      <c r="A26" s="5"/>
      <c r="B26" s="304"/>
      <c r="C26" s="305"/>
      <c r="D26" s="305"/>
      <c r="E26" s="305"/>
      <c r="F26" s="305"/>
      <c r="G26" s="306"/>
      <c r="H26" s="120"/>
      <c r="I26" s="286"/>
      <c r="J26" s="286"/>
      <c r="K26" s="231"/>
    </row>
    <row r="27" spans="3:7" ht="48.75" customHeight="1">
      <c r="C27" s="287"/>
      <c r="D27" s="288"/>
      <c r="E27" s="288"/>
      <c r="F27" s="288"/>
      <c r="G27" s="289"/>
    </row>
    <row r="28" spans="2:11" ht="12.75">
      <c r="B28" s="290"/>
      <c r="C28" s="290"/>
      <c r="D28" s="290"/>
      <c r="E28" s="290"/>
      <c r="F28" s="70"/>
      <c r="G28" s="290"/>
      <c r="H28" s="310"/>
      <c r="I28" s="204"/>
      <c r="J28" s="291"/>
      <c r="K28" s="291"/>
    </row>
    <row r="29" spans="2:11" ht="11.25" customHeight="1">
      <c r="B29" s="285"/>
      <c r="C29" s="285"/>
      <c r="D29" s="285"/>
      <c r="E29" s="285"/>
      <c r="F29" s="68"/>
      <c r="G29" s="285"/>
      <c r="H29" s="309"/>
      <c r="I29" s="232"/>
      <c r="J29" s="308"/>
      <c r="K29" s="308"/>
    </row>
    <row r="30" spans="2:11" ht="9.75" customHeight="1">
      <c r="B30" s="309"/>
      <c r="C30" s="309"/>
      <c r="D30" s="309"/>
      <c r="E30" s="309"/>
      <c r="F30" s="69"/>
      <c r="G30" s="309"/>
      <c r="H30" s="309"/>
      <c r="I30" s="232"/>
      <c r="J30" s="308"/>
      <c r="K30" s="308"/>
    </row>
  </sheetData>
  <sheetProtection/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0:J10"/>
    <mergeCell ref="B8:G10"/>
    <mergeCell ref="I17:J17"/>
    <mergeCell ref="I18:J18"/>
    <mergeCell ref="I23:J23"/>
    <mergeCell ref="I24:J24"/>
    <mergeCell ref="I19:J19"/>
    <mergeCell ref="I20:J20"/>
    <mergeCell ref="I21:J21"/>
    <mergeCell ref="I22:J22"/>
    <mergeCell ref="B15:G15"/>
    <mergeCell ref="B16:G16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5"/>
    </sheetView>
  </sheetViews>
  <sheetFormatPr defaultColWidth="11.00390625" defaultRowHeight="12.75"/>
  <cols>
    <col min="6" max="6" width="13.00390625" style="0" customWidth="1"/>
    <col min="7" max="7" width="13.25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156</v>
      </c>
      <c r="F1" t="s">
        <v>157</v>
      </c>
      <c r="G1" t="s">
        <v>158</v>
      </c>
    </row>
    <row r="2" spans="1:7" ht="12.75">
      <c r="A2">
        <f>+'Anexo 6'!$B$6</f>
        <v>2012</v>
      </c>
      <c r="B2">
        <v>2</v>
      </c>
      <c r="C2" s="19" t="str">
        <f>+'Anexo 6'!$K$5</f>
        <v>010102</v>
      </c>
      <c r="D2">
        <f>+'Anexo 6'!A11</f>
        <v>1</v>
      </c>
      <c r="E2" s="21">
        <f>+'Anexo 6'!H11</f>
        <v>6870427.11</v>
      </c>
      <c r="F2" s="21">
        <f>+'Anexo 6'!I11</f>
        <v>3904727.8200000008</v>
      </c>
      <c r="G2" s="21">
        <f>+'Anexo 6'!K11</f>
        <v>10775154.93</v>
      </c>
    </row>
    <row r="3" spans="1:7" ht="12.75">
      <c r="A3">
        <f>+'Anexo 6'!$B$6</f>
        <v>2012</v>
      </c>
      <c r="B3">
        <v>2</v>
      </c>
      <c r="C3" s="19" t="str">
        <f>+'Anexo 6'!$K$5</f>
        <v>010102</v>
      </c>
      <c r="D3">
        <f>+'Anexo 6'!A12</f>
        <v>2</v>
      </c>
      <c r="E3" s="21">
        <f>+'Anexo 6'!H12</f>
        <v>6865171.87</v>
      </c>
      <c r="F3" s="21">
        <f>+'Anexo 6'!I12</f>
        <v>3909983.0600000005</v>
      </c>
      <c r="G3" s="21">
        <f>+'Anexo 6'!K12</f>
        <v>10775154.93</v>
      </c>
    </row>
    <row r="4" spans="1:7" ht="12.75">
      <c r="A4">
        <f>+'Anexo 6'!$B$6</f>
        <v>2012</v>
      </c>
      <c r="B4">
        <v>2</v>
      </c>
      <c r="C4" s="19" t="str">
        <f>+'Anexo 6'!$K$5</f>
        <v>010102</v>
      </c>
      <c r="D4">
        <f>+'Anexo 6'!A13</f>
        <v>3</v>
      </c>
      <c r="E4" s="21">
        <f>+'Anexo 6'!H13</f>
        <v>5255.24</v>
      </c>
      <c r="F4" s="21">
        <f>+'Anexo 6'!I13</f>
        <v>-5255.239999999758</v>
      </c>
      <c r="G4" s="21">
        <f>+'Anexo 6'!K13</f>
        <v>2.419255906715989E-10</v>
      </c>
    </row>
    <row r="5" spans="1:7" ht="12.75">
      <c r="A5">
        <f>+'Anexo 6'!$B$6</f>
        <v>2012</v>
      </c>
      <c r="B5">
        <v>2</v>
      </c>
      <c r="C5" s="19" t="str">
        <f>+'Anexo 6'!$K$5</f>
        <v>010102</v>
      </c>
      <c r="D5">
        <f>+'Anexo 6'!A14</f>
        <v>4</v>
      </c>
      <c r="E5" s="21">
        <f>+'Anexo 6'!H14</f>
        <v>0</v>
      </c>
      <c r="F5" s="21">
        <f>+'Anexo 6'!I14</f>
        <v>0</v>
      </c>
      <c r="G5" s="21">
        <f>+'Anexo 6'!K14</f>
        <v>0</v>
      </c>
    </row>
    <row r="6" spans="1:7" ht="12.75">
      <c r="A6">
        <f>+'Anexo 6'!$B$6</f>
        <v>2012</v>
      </c>
      <c r="B6">
        <v>2</v>
      </c>
      <c r="C6" s="19" t="str">
        <f>+'Anexo 6'!$K$5</f>
        <v>010102</v>
      </c>
      <c r="D6">
        <f>+'Anexo 6'!A15</f>
        <v>5</v>
      </c>
      <c r="E6" s="21">
        <f>+'Anexo 6'!H15</f>
        <v>0</v>
      </c>
      <c r="F6" s="21">
        <f>+'Anexo 6'!I15</f>
        <v>0</v>
      </c>
      <c r="G6" s="21">
        <f>+'Anexo 6'!K15</f>
        <v>0</v>
      </c>
    </row>
    <row r="7" spans="1:7" ht="12.75">
      <c r="A7">
        <f>+'Anexo 6'!$B$6</f>
        <v>2012</v>
      </c>
      <c r="B7">
        <v>2</v>
      </c>
      <c r="C7" s="19" t="str">
        <f>+'Anexo 6'!$K$5</f>
        <v>010102</v>
      </c>
      <c r="D7">
        <f>+'Anexo 6'!A16</f>
        <v>6</v>
      </c>
      <c r="E7" s="21">
        <f>+'Anexo 6'!H16</f>
        <v>0</v>
      </c>
      <c r="F7" s="21">
        <f>+'Anexo 6'!I16</f>
        <v>0</v>
      </c>
      <c r="G7" s="21">
        <f>+'Anexo 6'!K16</f>
        <v>0</v>
      </c>
    </row>
    <row r="8" spans="1:7" ht="12.75">
      <c r="A8">
        <f>+'Anexo 6'!$B$6</f>
        <v>2012</v>
      </c>
      <c r="B8">
        <v>2</v>
      </c>
      <c r="C8" s="19" t="str">
        <f>+'Anexo 6'!$K$5</f>
        <v>010102</v>
      </c>
      <c r="D8">
        <f>+'Anexo 6'!A17</f>
        <v>9</v>
      </c>
      <c r="E8" s="21">
        <f>+'Anexo 6'!H17</f>
        <v>0</v>
      </c>
      <c r="F8" s="21">
        <f>+'Anexo 6'!I17</f>
        <v>0</v>
      </c>
      <c r="G8" s="21">
        <f>+'Anexo 6'!K17</f>
        <v>0</v>
      </c>
    </row>
    <row r="9" spans="1:7" ht="12.75">
      <c r="A9">
        <f>+'Anexo 6'!$B$6</f>
        <v>2012</v>
      </c>
      <c r="B9">
        <v>2</v>
      </c>
      <c r="C9" s="19" t="str">
        <f>+'Anexo 6'!$K$5</f>
        <v>010102</v>
      </c>
      <c r="D9">
        <f>+'Anexo 6'!A18</f>
        <v>10</v>
      </c>
      <c r="E9" s="21">
        <f>+'Anexo 6'!H18</f>
        <v>0</v>
      </c>
      <c r="F9" s="21">
        <f>+'Anexo 6'!I18</f>
        <v>0</v>
      </c>
      <c r="G9" s="21">
        <f>+'Anexo 6'!K18</f>
        <v>0</v>
      </c>
    </row>
    <row r="10" spans="1:7" ht="12.75">
      <c r="A10">
        <f>+'Anexo 6'!$B$6</f>
        <v>2012</v>
      </c>
      <c r="B10">
        <v>2</v>
      </c>
      <c r="C10" s="19" t="str">
        <f>+'Anexo 6'!$K$5</f>
        <v>010102</v>
      </c>
      <c r="D10">
        <f>+'Anexo 6'!A19</f>
        <v>11</v>
      </c>
      <c r="E10" s="21">
        <f>+'Anexo 6'!H19</f>
        <v>0</v>
      </c>
      <c r="F10" s="21">
        <f>+'Anexo 6'!I19</f>
        <v>0</v>
      </c>
      <c r="G10" s="21">
        <f>+'Anexo 6'!K19</f>
        <v>0</v>
      </c>
    </row>
    <row r="11" spans="1:7" ht="12.75">
      <c r="A11">
        <f>+'Anexo 6'!$B$6</f>
        <v>2012</v>
      </c>
      <c r="B11">
        <v>2</v>
      </c>
      <c r="C11" s="19" t="str">
        <f>+'Anexo 6'!$K$5</f>
        <v>010102</v>
      </c>
      <c r="D11">
        <f>+'Anexo 6'!A20</f>
        <v>12</v>
      </c>
      <c r="E11" s="21">
        <f>+'Anexo 6'!H20</f>
        <v>0</v>
      </c>
      <c r="F11" s="21">
        <f>+'Anexo 6'!I20</f>
        <v>0</v>
      </c>
      <c r="G11" s="21">
        <f>+'Anexo 6'!K20</f>
        <v>0</v>
      </c>
    </row>
    <row r="12" spans="1:7" ht="12.75">
      <c r="A12">
        <f>+'Anexo 6'!$B$6</f>
        <v>2012</v>
      </c>
      <c r="B12">
        <v>2</v>
      </c>
      <c r="C12" s="19" t="str">
        <f>+'Anexo 6'!$K$5</f>
        <v>010102</v>
      </c>
      <c r="D12">
        <f>+'Anexo 6'!A21</f>
        <v>13</v>
      </c>
      <c r="E12" s="21">
        <f>+'Anexo 6'!H21</f>
        <v>0</v>
      </c>
      <c r="F12" s="21">
        <f>+'Anexo 6'!I21</f>
        <v>0</v>
      </c>
      <c r="G12" s="21">
        <f>+'Anexo 6'!K21</f>
        <v>0</v>
      </c>
    </row>
    <row r="13" spans="1:7" ht="12.75">
      <c r="A13">
        <f>+'Anexo 6'!$B$6</f>
        <v>2012</v>
      </c>
      <c r="B13">
        <v>2</v>
      </c>
      <c r="C13" s="19" t="str">
        <f>+'Anexo 6'!$K$5</f>
        <v>010102</v>
      </c>
      <c r="D13">
        <f>+'Anexo 6'!A22</f>
        <v>16</v>
      </c>
      <c r="E13" s="21">
        <f>+'Anexo 6'!H22</f>
        <v>0</v>
      </c>
      <c r="F13" s="21">
        <f>+'Anexo 6'!I22</f>
        <v>0</v>
      </c>
      <c r="G13" s="21">
        <f>+'Anexo 6'!K22</f>
        <v>0</v>
      </c>
    </row>
    <row r="14" spans="1:7" ht="12.75">
      <c r="A14">
        <f>+'Anexo 6'!$B$6</f>
        <v>2012</v>
      </c>
      <c r="B14">
        <v>2</v>
      </c>
      <c r="C14" s="19" t="str">
        <f>+'Anexo 6'!$K$5</f>
        <v>010102</v>
      </c>
      <c r="D14">
        <f>+'Anexo 6'!A23</f>
        <v>17</v>
      </c>
      <c r="E14" s="21">
        <f>+'Anexo 6'!H23</f>
        <v>0</v>
      </c>
      <c r="F14" s="21">
        <f>+'Anexo 6'!I23</f>
        <v>0</v>
      </c>
      <c r="G14" s="21">
        <f>+'Anexo 6'!K23</f>
        <v>0</v>
      </c>
    </row>
    <row r="15" spans="1:7" ht="12.75">
      <c r="A15">
        <f>+'Anexo 6'!$B$6</f>
        <v>2012</v>
      </c>
      <c r="B15">
        <v>2</v>
      </c>
      <c r="C15" s="19" t="str">
        <f>+'Anexo 6'!$K$5</f>
        <v>010102</v>
      </c>
      <c r="D15">
        <f>+'Anexo 6'!A24</f>
        <v>18</v>
      </c>
      <c r="E15" s="21">
        <f>+'Anexo 6'!H24</f>
        <v>0</v>
      </c>
      <c r="F15" s="21">
        <f>+'Anexo 6'!I24</f>
        <v>0</v>
      </c>
      <c r="G15" s="21">
        <f>+'Anexo 6'!K24</f>
        <v>0</v>
      </c>
    </row>
    <row r="16" spans="1:7" ht="12.75">
      <c r="A16">
        <f>+'Anexo 6'!$B$6</f>
        <v>2012</v>
      </c>
      <c r="B16">
        <v>2</v>
      </c>
      <c r="C16" s="19" t="str">
        <f>+'Anexo 6'!$K$5</f>
        <v>010102</v>
      </c>
      <c r="D16">
        <f>+'Anexo 6'!A25</f>
        <v>0</v>
      </c>
      <c r="E16" s="21">
        <f>+'Anexo 6'!H25</f>
        <v>6870427.11</v>
      </c>
      <c r="F16" s="21">
        <f>+'Anexo 6'!I25</f>
        <v>3904727.8200000008</v>
      </c>
      <c r="G16" s="21">
        <f>+'Anexo 6'!K25</f>
        <v>10775154.93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6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3.75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2012</v>
      </c>
      <c r="B2" s="20" t="str">
        <f>+'Anexo I Programacion Financiera'!$K$5</f>
        <v>010102</v>
      </c>
      <c r="C2">
        <f>+'Anexo I Programacion Financiera'!B13</f>
        <v>1</v>
      </c>
      <c r="D2" s="21">
        <f>+'Anexo I Programacion Financiera'!H13</f>
        <v>0</v>
      </c>
      <c r="E2" s="21">
        <f>+'Anexo I Programacion Financiera'!I13</f>
        <v>0</v>
      </c>
      <c r="F2" s="21">
        <f>+'Anexo I Programacion Financiera'!J13</f>
        <v>0</v>
      </c>
      <c r="G2" s="21">
        <f>+'Anexo I Programacion Financiera'!K13</f>
        <v>0</v>
      </c>
      <c r="H2" s="21">
        <f>+'Anexo I Programacion Financiera'!L13</f>
        <v>0</v>
      </c>
    </row>
    <row r="3" spans="1:8" ht="12.75">
      <c r="A3">
        <f>+'Anexo I Programacion Financiera'!$B$6</f>
        <v>2012</v>
      </c>
      <c r="B3" s="20" t="str">
        <f>+'Anexo I Programacion Financiera'!$K$5</f>
        <v>010102</v>
      </c>
      <c r="C3">
        <f>+'Anexo I Programacion Financiera'!B14</f>
        <v>2</v>
      </c>
      <c r="D3" s="21">
        <f>+'Anexo I Programacion Financiera'!H14</f>
        <v>18691010</v>
      </c>
      <c r="E3" s="21">
        <f>+'Anexo I Programacion Financiera'!I14</f>
        <v>24535677</v>
      </c>
      <c r="F3" s="21">
        <f>+'Anexo I Programacion Financiera'!J14</f>
        <v>21846872</v>
      </c>
      <c r="G3" s="21">
        <f>+'Anexo I Programacion Financiera'!K14</f>
        <v>24535676</v>
      </c>
      <c r="H3" s="21">
        <f>+'Anexo I Programacion Financiera'!L14</f>
        <v>89609235</v>
      </c>
    </row>
    <row r="4" spans="1:8" ht="12.75">
      <c r="A4">
        <f>+'Anexo I Programacion Financiera'!$B$6</f>
        <v>2012</v>
      </c>
      <c r="B4" s="20" t="str">
        <f>+'Anexo I Programacion Financiera'!$K$5</f>
        <v>010102</v>
      </c>
      <c r="C4">
        <f>+'Anexo I Programacion Financiera'!B15</f>
        <v>3</v>
      </c>
      <c r="D4" s="21">
        <f>+'Anexo I Programacion Financiera'!H15</f>
        <v>-18691010</v>
      </c>
      <c r="E4" s="21">
        <f>+'Anexo I Programacion Financiera'!I15</f>
        <v>-24535677</v>
      </c>
      <c r="F4" s="21">
        <f>+'Anexo I Programacion Financiera'!J15</f>
        <v>-21846872</v>
      </c>
      <c r="G4" s="21">
        <f>+'Anexo I Programacion Financiera'!K15</f>
        <v>-24535676</v>
      </c>
      <c r="H4" s="21">
        <f>+'Anexo I Programacion Financiera'!L15</f>
        <v>-89609235</v>
      </c>
    </row>
    <row r="5" spans="1:8" ht="12.75">
      <c r="A5">
        <f>+'Anexo I Programacion Financiera'!$B$6</f>
        <v>2012</v>
      </c>
      <c r="B5" s="20" t="str">
        <f>+'Anexo I Programacion Financiera'!$K$5</f>
        <v>010102</v>
      </c>
      <c r="C5">
        <f>+'Anexo I Programacion Financiera'!B16</f>
        <v>4</v>
      </c>
      <c r="D5" s="21">
        <f>+'Anexo I Programacion Financiera'!H16</f>
        <v>0</v>
      </c>
      <c r="E5" s="21">
        <f>+'Anexo I Programacion Financiera'!I16</f>
        <v>0</v>
      </c>
      <c r="F5" s="21">
        <f>+'Anexo I Programacion Financiera'!J16</f>
        <v>0</v>
      </c>
      <c r="G5" s="21">
        <f>+'Anexo I Programacion Financiera'!K16</f>
        <v>0</v>
      </c>
      <c r="H5" s="21">
        <f>+'Anexo I Programacion Financiera'!L16</f>
        <v>0</v>
      </c>
    </row>
    <row r="6" spans="1:8" ht="12.75">
      <c r="A6">
        <f>+'Anexo I Programacion Financiera'!$B$6</f>
        <v>2012</v>
      </c>
      <c r="B6" s="20" t="str">
        <f>+'Anexo I Programacion Financiera'!$K$5</f>
        <v>010102</v>
      </c>
      <c r="C6">
        <f>+'Anexo I Programacion Financiera'!B17</f>
        <v>5</v>
      </c>
      <c r="D6" s="21">
        <f>+'Anexo I Programacion Financiera'!H17</f>
        <v>33357</v>
      </c>
      <c r="E6" s="21">
        <f>+'Anexo I Programacion Financiera'!I17</f>
        <v>96469</v>
      </c>
      <c r="F6" s="21">
        <f>+'Anexo I Programacion Financiera'!J17</f>
        <v>96469</v>
      </c>
      <c r="G6" s="21">
        <f>+'Anexo I Programacion Financiera'!K17</f>
        <v>96469</v>
      </c>
      <c r="H6" s="21">
        <f>+'Anexo I Programacion Financiera'!L17</f>
        <v>322764</v>
      </c>
    </row>
    <row r="7" spans="1:8" ht="12.75">
      <c r="A7">
        <f>+'Anexo I Programacion Financiera'!$B$6</f>
        <v>2012</v>
      </c>
      <c r="B7" s="20" t="str">
        <f>+'Anexo I Programacion Financiera'!$K$5</f>
        <v>010102</v>
      </c>
      <c r="C7">
        <f>+'Anexo I Programacion Financiera'!B18</f>
        <v>6</v>
      </c>
      <c r="D7" s="21">
        <f>+'Anexo I Programacion Financiera'!H18</f>
        <v>-18724367</v>
      </c>
      <c r="E7" s="21">
        <f>+'Anexo I Programacion Financiera'!I18</f>
        <v>-24632146</v>
      </c>
      <c r="F7" s="21">
        <f>+'Anexo I Programacion Financiera'!J18</f>
        <v>-21943341</v>
      </c>
      <c r="G7" s="21">
        <f>+'Anexo I Programacion Financiera'!K18</f>
        <v>-24632145</v>
      </c>
      <c r="H7" s="21">
        <f>+'Anexo I Programacion Financiera'!L18</f>
        <v>-89931999</v>
      </c>
    </row>
    <row r="8" spans="1:8" ht="12.75">
      <c r="A8">
        <f>+'Anexo I Programacion Financiera'!$B$6</f>
        <v>2012</v>
      </c>
      <c r="B8" s="20" t="str">
        <f>+'Anexo I Programacion Financiera'!$K$5</f>
        <v>010102</v>
      </c>
      <c r="C8">
        <f>+'Anexo I Programacion Financiera'!B19</f>
        <v>7</v>
      </c>
      <c r="D8" s="21">
        <f>+'Anexo I Programacion Financiera'!H19</f>
        <v>0</v>
      </c>
      <c r="E8" s="21">
        <f>+'Anexo I Programacion Financiera'!I19</f>
        <v>0</v>
      </c>
      <c r="F8" s="21">
        <f>+'Anexo I Programacion Financiera'!J19</f>
        <v>0</v>
      </c>
      <c r="G8" s="21">
        <f>+'Anexo I Programacion Financiera'!K19</f>
        <v>0</v>
      </c>
      <c r="H8" s="21">
        <f>+'Anexo I Programacion Financiera'!L19</f>
        <v>0</v>
      </c>
    </row>
    <row r="9" spans="1:8" ht="12.75">
      <c r="A9">
        <f>+'Anexo I Programacion Financiera'!$B$6</f>
        <v>2012</v>
      </c>
      <c r="B9" s="20" t="str">
        <f>+'Anexo I Programacion Financiera'!$K$5</f>
        <v>010102</v>
      </c>
      <c r="C9">
        <f>+'Anexo I Programacion Financiera'!B20</f>
        <v>8</v>
      </c>
      <c r="D9" s="21">
        <f>+'Anexo I Programacion Financiera'!H20</f>
        <v>18724367</v>
      </c>
      <c r="E9" s="21">
        <f>+'Anexo I Programacion Financiera'!I20</f>
        <v>24632146</v>
      </c>
      <c r="F9" s="21">
        <f>+'Anexo I Programacion Financiera'!J20</f>
        <v>21943341</v>
      </c>
      <c r="G9" s="21">
        <f>+'Anexo I Programacion Financiera'!K20</f>
        <v>24632145</v>
      </c>
      <c r="H9" s="21">
        <f>+'Anexo I Programacion Financiera'!L20</f>
        <v>89931999</v>
      </c>
    </row>
    <row r="10" spans="1:8" ht="12.75">
      <c r="A10">
        <f>+'Anexo I Programacion Financiera'!$B$6</f>
        <v>2012</v>
      </c>
      <c r="B10" s="20" t="str">
        <f>+'Anexo I Programacion Financiera'!$K$5</f>
        <v>010102</v>
      </c>
      <c r="C10">
        <f>+'Anexo I Programacion Financiera'!B21</f>
        <v>9</v>
      </c>
      <c r="D10" s="21">
        <f>+'Anexo I Programacion Financiera'!H21</f>
        <v>0</v>
      </c>
      <c r="E10" s="21">
        <f>+'Anexo I Programacion Financiera'!I21</f>
        <v>0</v>
      </c>
      <c r="F10" s="21">
        <f>+'Anexo I Programacion Financiera'!J21</f>
        <v>0</v>
      </c>
      <c r="G10" s="21">
        <f>+'Anexo I Programacion Financiera'!K21</f>
        <v>0</v>
      </c>
      <c r="H10" s="21">
        <f>+'Anexo I Programacion Financiera'!L21</f>
        <v>0</v>
      </c>
    </row>
    <row r="11" spans="1:8" ht="12.75">
      <c r="A11">
        <f>+'Anexo I Programacion Financiera'!$B$6</f>
        <v>2012</v>
      </c>
      <c r="B11" s="20" t="str">
        <f>+'Anexo I Programacion Financiera'!$K$5</f>
        <v>010102</v>
      </c>
      <c r="C11">
        <f>+'Anexo I Programacion Financiera'!B22</f>
        <v>10</v>
      </c>
      <c r="D11" s="21">
        <f>+'Anexo I Programacion Financiera'!H22</f>
        <v>0</v>
      </c>
      <c r="E11" s="21">
        <f>+'Anexo I Programacion Financiera'!I22</f>
        <v>0</v>
      </c>
      <c r="F11" s="21">
        <f>+'Anexo I Programacion Financiera'!J22</f>
        <v>0</v>
      </c>
      <c r="G11" s="21">
        <f>+'Anexo I Programacion Financiera'!K22</f>
        <v>0</v>
      </c>
      <c r="H11" s="21">
        <f>+'Anexo I Programacion Financiera'!L22</f>
        <v>0</v>
      </c>
    </row>
    <row r="12" spans="1:8" ht="12.75">
      <c r="A12">
        <f>+'Anexo I Programacion Financiera'!$B$6</f>
        <v>2012</v>
      </c>
      <c r="B12" s="20" t="str">
        <f>+'Anexo I Programacion Financiera'!$K$5</f>
        <v>010102</v>
      </c>
      <c r="C12">
        <f>+'Anexo I Programacion Financiera'!B23</f>
        <v>11</v>
      </c>
      <c r="D12" s="21">
        <f>+'Anexo I Programacion Financiera'!H23</f>
        <v>-18724367</v>
      </c>
      <c r="E12" s="21">
        <f>+'Anexo I Programacion Financiera'!I23</f>
        <v>-24632146</v>
      </c>
      <c r="F12" s="21">
        <f>+'Anexo I Programacion Financiera'!J23</f>
        <v>-21943341</v>
      </c>
      <c r="G12" s="21">
        <f>+'Anexo I Programacion Financiera'!K23</f>
        <v>-24632145</v>
      </c>
      <c r="H12" s="21">
        <f>+'Anexo I Programacion Financiera'!L23</f>
        <v>-89931999</v>
      </c>
    </row>
    <row r="13" spans="1:8" ht="12.75">
      <c r="A13">
        <f>+'Anexo I Programacion Financiera'!$B$6</f>
        <v>2012</v>
      </c>
      <c r="B13" s="20" t="str">
        <f>+'Anexo I Programacion Financiera'!$K$5</f>
        <v>010102</v>
      </c>
      <c r="C13">
        <f>+'Anexo I Programacion Financiera'!B24</f>
        <v>12</v>
      </c>
      <c r="D13" s="21">
        <f>+'Anexo I Programacion Financiera'!H24</f>
        <v>0</v>
      </c>
      <c r="E13" s="21">
        <f>+'Anexo I Programacion Financiera'!I24</f>
        <v>0</v>
      </c>
      <c r="F13" s="21">
        <f>+'Anexo I Programacion Financiera'!J24</f>
        <v>0</v>
      </c>
      <c r="G13" s="21">
        <f>+'Anexo I Programacion Financiera'!K24</f>
        <v>0</v>
      </c>
      <c r="H13" s="21">
        <f>+'Anexo I Programacion Financiera'!L24</f>
        <v>0</v>
      </c>
    </row>
    <row r="14" spans="1:8" ht="12.75">
      <c r="A14">
        <f>+'Anexo I Programacion Financiera'!$B$6</f>
        <v>2012</v>
      </c>
      <c r="B14" s="20" t="str">
        <f>+'Anexo I Programacion Financiera'!$K$5</f>
        <v>010102</v>
      </c>
      <c r="C14">
        <f>+'Anexo I Programacion Financiera'!B25</f>
        <v>13</v>
      </c>
      <c r="D14" s="21">
        <f>+'Anexo I Programacion Financiera'!H25</f>
        <v>0</v>
      </c>
      <c r="E14" s="21">
        <f>+'Anexo I Programacion Financiera'!I25</f>
        <v>0</v>
      </c>
      <c r="F14" s="21">
        <f>+'Anexo I Programacion Financiera'!J25</f>
        <v>0</v>
      </c>
      <c r="G14" s="21">
        <f>+'Anexo I Programacion Financiera'!K25</f>
        <v>0</v>
      </c>
      <c r="H14" s="21">
        <f>+'Anexo I Programacion Financiera'!L25</f>
        <v>0</v>
      </c>
    </row>
    <row r="15" spans="1:8" ht="12.75">
      <c r="A15">
        <f>+'Anexo I Programacion Financiera'!$B$6</f>
        <v>2012</v>
      </c>
      <c r="B15" s="20" t="str">
        <f>+'Anexo I Programacion Financiera'!$K$5</f>
        <v>010102</v>
      </c>
      <c r="C15">
        <f>+'Anexo I Programacion Financiera'!B26</f>
        <v>14</v>
      </c>
      <c r="D15" s="21">
        <f>+'Anexo I Programacion Financiera'!H26</f>
        <v>0</v>
      </c>
      <c r="E15" s="21">
        <f>+'Anexo I Programacion Financiera'!I26</f>
        <v>0</v>
      </c>
      <c r="F15" s="21">
        <f>+'Anexo I Programacion Financiera'!J26</f>
        <v>0</v>
      </c>
      <c r="G15" s="21">
        <f>+'Anexo I Programacion Financiera'!K26</f>
        <v>0</v>
      </c>
      <c r="H15" s="21">
        <f>+'Anexo I Programacion Financiera'!L26</f>
        <v>0</v>
      </c>
    </row>
    <row r="16" spans="1:8" ht="12.75">
      <c r="A16">
        <f>+'Anexo I Programacion Financiera'!$B$6</f>
        <v>2012</v>
      </c>
      <c r="B16" s="20" t="str">
        <f>+'Anexo I Programacion Financiera'!$K$5</f>
        <v>010102</v>
      </c>
      <c r="C16">
        <f>+'Anexo I Programacion Financiera'!B27</f>
        <v>15</v>
      </c>
      <c r="D16" s="21">
        <f>+'Anexo I Programacion Financiera'!H27</f>
        <v>-18724367</v>
      </c>
      <c r="E16" s="21">
        <f>+'Anexo I Programacion Financiera'!I27</f>
        <v>-24632146</v>
      </c>
      <c r="F16" s="21">
        <f>+'Anexo I Programacion Financiera'!J27</f>
        <v>-21943341</v>
      </c>
      <c r="G16" s="21">
        <f>+'Anexo I Programacion Financiera'!K27</f>
        <v>-24632145</v>
      </c>
      <c r="H16" s="21">
        <f>+'Anexo I Programacion Financiera'!L27</f>
        <v>-89931999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zoomScalePageLayoutView="0" workbookViewId="0" topLeftCell="A1">
      <selection activeCell="R12" sqref="R12"/>
    </sheetView>
  </sheetViews>
  <sheetFormatPr defaultColWidth="11.00390625" defaultRowHeight="12.75"/>
  <cols>
    <col min="1" max="1" width="17.00390625" style="0" customWidth="1"/>
    <col min="2" max="2" width="10.375" style="167" customWidth="1"/>
    <col min="3" max="4" width="10.75390625" style="167" customWidth="1"/>
    <col min="5" max="6" width="3.125" style="167" customWidth="1"/>
    <col min="7" max="7" width="2.875" style="167" customWidth="1"/>
    <col min="8" max="8" width="3.125" style="167" customWidth="1"/>
    <col min="9" max="9" width="9.875" style="167" customWidth="1"/>
    <col min="10" max="10" width="10.125" style="167" customWidth="1"/>
    <col min="11" max="11" width="11.125" style="167" customWidth="1"/>
    <col min="12" max="12" width="10.875" style="167" customWidth="1"/>
    <col min="13" max="13" width="10.50390625" style="167" customWidth="1"/>
    <col min="14" max="14" width="11.25390625" style="167" bestFit="1" customWidth="1"/>
    <col min="15" max="15" width="11.125" style="167" bestFit="1" customWidth="1"/>
  </cols>
  <sheetData>
    <row r="1" spans="1:15" ht="1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3" ht="12.75">
      <c r="A3" s="2" t="s">
        <v>1</v>
      </c>
    </row>
    <row r="5" spans="1:13" ht="12.75">
      <c r="A5" t="s">
        <v>163</v>
      </c>
      <c r="L5" s="191" t="s">
        <v>2</v>
      </c>
      <c r="M5" s="192" t="s">
        <v>161</v>
      </c>
    </row>
    <row r="7" spans="1:8" ht="12.75">
      <c r="A7" t="s">
        <v>3</v>
      </c>
      <c r="B7" s="205">
        <v>2012</v>
      </c>
      <c r="D7" s="167" t="s">
        <v>4</v>
      </c>
      <c r="E7" s="188"/>
      <c r="F7" s="188" t="s">
        <v>73</v>
      </c>
      <c r="G7" s="188"/>
      <c r="H7" s="188"/>
    </row>
    <row r="8" ht="13.5" thickBot="1"/>
    <row r="9" spans="1:15" s="5" customFormat="1" ht="10.5">
      <c r="A9" s="255" t="s">
        <v>5</v>
      </c>
      <c r="B9" s="258" t="s">
        <v>6</v>
      </c>
      <c r="C9" s="248" t="s">
        <v>7</v>
      </c>
      <c r="D9" s="248"/>
      <c r="E9" s="248" t="s">
        <v>8</v>
      </c>
      <c r="F9" s="248"/>
      <c r="G9" s="248"/>
      <c r="H9" s="248"/>
      <c r="I9" s="168" t="s">
        <v>9</v>
      </c>
      <c r="J9" s="258" t="s">
        <v>10</v>
      </c>
      <c r="K9" s="168" t="s">
        <v>11</v>
      </c>
      <c r="L9" s="258" t="s">
        <v>12</v>
      </c>
      <c r="M9" s="168" t="s">
        <v>13</v>
      </c>
      <c r="N9" s="168" t="s">
        <v>14</v>
      </c>
      <c r="O9" s="179" t="s">
        <v>15</v>
      </c>
    </row>
    <row r="10" spans="1:15" s="5" customFormat="1" ht="10.5">
      <c r="A10" s="256"/>
      <c r="B10" s="259"/>
      <c r="C10" s="249" t="s">
        <v>16</v>
      </c>
      <c r="D10" s="249"/>
      <c r="E10" s="249" t="s">
        <v>17</v>
      </c>
      <c r="F10" s="249"/>
      <c r="G10" s="249"/>
      <c r="H10" s="249"/>
      <c r="I10" s="169" t="s">
        <v>18</v>
      </c>
      <c r="J10" s="259"/>
      <c r="K10" s="169" t="s">
        <v>19</v>
      </c>
      <c r="L10" s="259"/>
      <c r="M10" s="169" t="s">
        <v>20</v>
      </c>
      <c r="N10" s="169" t="s">
        <v>21</v>
      </c>
      <c r="O10" s="180" t="s">
        <v>22</v>
      </c>
    </row>
    <row r="11" spans="1:15" s="5" customFormat="1" ht="11.25" thickBot="1">
      <c r="A11" s="257"/>
      <c r="B11" s="260"/>
      <c r="C11" s="193" t="s">
        <v>23</v>
      </c>
      <c r="D11" s="193" t="s">
        <v>24</v>
      </c>
      <c r="E11" s="245" t="s">
        <v>25</v>
      </c>
      <c r="F11" s="245"/>
      <c r="G11" s="245"/>
      <c r="H11" s="245"/>
      <c r="I11" s="170"/>
      <c r="J11" s="260"/>
      <c r="K11" s="170"/>
      <c r="L11" s="260"/>
      <c r="M11" s="170"/>
      <c r="N11" s="170"/>
      <c r="O11" s="181"/>
    </row>
    <row r="12" spans="1:15" s="5" customFormat="1" ht="12.75" customHeight="1">
      <c r="A12" s="64" t="s">
        <v>124</v>
      </c>
      <c r="B12" s="172">
        <v>69908922</v>
      </c>
      <c r="C12" s="172">
        <v>0</v>
      </c>
      <c r="D12" s="189">
        <v>0</v>
      </c>
      <c r="E12" s="246">
        <f>+B12+C12-D12</f>
        <v>69908922</v>
      </c>
      <c r="F12" s="246"/>
      <c r="G12" s="246"/>
      <c r="H12" s="246"/>
      <c r="I12" s="194">
        <v>33403081.38</v>
      </c>
      <c r="J12" s="172">
        <v>33403081.38</v>
      </c>
      <c r="K12" s="172">
        <v>33403081.38</v>
      </c>
      <c r="L12" s="172">
        <v>22627926.45</v>
      </c>
      <c r="M12" s="172">
        <f aca="true" t="shared" si="0" ref="M12:M18">+J12-K12</f>
        <v>0</v>
      </c>
      <c r="N12" s="172">
        <f aca="true" t="shared" si="1" ref="N12:N18">+E12-I12</f>
        <v>36505840.620000005</v>
      </c>
      <c r="O12" s="195">
        <f>+K12-L12</f>
        <v>10775154.93</v>
      </c>
    </row>
    <row r="13" spans="1:15" s="5" customFormat="1" ht="10.5">
      <c r="A13" s="64" t="s">
        <v>123</v>
      </c>
      <c r="B13" s="172">
        <v>1548006</v>
      </c>
      <c r="C13" s="172">
        <v>0</v>
      </c>
      <c r="D13" s="189">
        <v>0</v>
      </c>
      <c r="E13" s="246">
        <f aca="true" t="shared" si="2" ref="E13:E19">+B13+C13-D13</f>
        <v>1548006</v>
      </c>
      <c r="F13" s="246"/>
      <c r="G13" s="246"/>
      <c r="H13" s="246"/>
      <c r="I13" s="194">
        <v>434598.1</v>
      </c>
      <c r="J13" s="172">
        <v>434598.1</v>
      </c>
      <c r="K13" s="172">
        <v>434598.1</v>
      </c>
      <c r="L13" s="172">
        <v>434598.1</v>
      </c>
      <c r="M13" s="172">
        <f t="shared" si="0"/>
        <v>0</v>
      </c>
      <c r="N13" s="172">
        <f t="shared" si="1"/>
        <v>1113407.9</v>
      </c>
      <c r="O13" s="195">
        <f aca="true" t="shared" si="3" ref="O13:O18">+K13-L13</f>
        <v>0</v>
      </c>
    </row>
    <row r="14" spans="1:15" s="5" customFormat="1" ht="10.5">
      <c r="A14" s="64" t="s">
        <v>125</v>
      </c>
      <c r="B14" s="172">
        <v>18137307</v>
      </c>
      <c r="C14" s="172">
        <v>0</v>
      </c>
      <c r="D14" s="189">
        <v>0</v>
      </c>
      <c r="E14" s="246">
        <f t="shared" si="2"/>
        <v>18137307</v>
      </c>
      <c r="F14" s="246"/>
      <c r="G14" s="246"/>
      <c r="H14" s="246"/>
      <c r="I14" s="194">
        <v>6058164.74</v>
      </c>
      <c r="J14" s="172">
        <v>6024834.43</v>
      </c>
      <c r="K14" s="172">
        <v>6024834.43</v>
      </c>
      <c r="L14" s="172">
        <v>6024834.43</v>
      </c>
      <c r="M14" s="172">
        <f t="shared" si="0"/>
        <v>0</v>
      </c>
      <c r="N14" s="172">
        <f t="shared" si="1"/>
        <v>12079142.26</v>
      </c>
      <c r="O14" s="195">
        <f t="shared" si="3"/>
        <v>0</v>
      </c>
    </row>
    <row r="15" spans="1:15" s="5" customFormat="1" ht="10.5">
      <c r="A15" s="64" t="s">
        <v>126</v>
      </c>
      <c r="B15" s="172">
        <v>322764</v>
      </c>
      <c r="C15" s="172">
        <v>0</v>
      </c>
      <c r="D15" s="189">
        <v>0</v>
      </c>
      <c r="E15" s="246">
        <f t="shared" si="2"/>
        <v>322764</v>
      </c>
      <c r="F15" s="246"/>
      <c r="G15" s="246"/>
      <c r="H15" s="246"/>
      <c r="I15" s="194">
        <v>50904.91</v>
      </c>
      <c r="J15" s="172">
        <v>50904.91</v>
      </c>
      <c r="K15" s="172">
        <v>50904.91</v>
      </c>
      <c r="L15" s="172">
        <v>50904.91</v>
      </c>
      <c r="M15" s="172">
        <f t="shared" si="0"/>
        <v>0</v>
      </c>
      <c r="N15" s="172">
        <f t="shared" si="1"/>
        <v>271859.08999999997</v>
      </c>
      <c r="O15" s="195">
        <f t="shared" si="3"/>
        <v>0</v>
      </c>
    </row>
    <row r="16" spans="1:15" s="5" customFormat="1" ht="10.5">
      <c r="A16" s="64" t="s">
        <v>170</v>
      </c>
      <c r="B16" s="172">
        <v>0</v>
      </c>
      <c r="C16" s="172">
        <v>0</v>
      </c>
      <c r="D16" s="189">
        <v>0</v>
      </c>
      <c r="E16" s="246">
        <f t="shared" si="2"/>
        <v>0</v>
      </c>
      <c r="F16" s="246"/>
      <c r="G16" s="246"/>
      <c r="H16" s="246"/>
      <c r="I16" s="194">
        <v>0</v>
      </c>
      <c r="J16" s="172">
        <v>0</v>
      </c>
      <c r="K16" s="172">
        <v>0</v>
      </c>
      <c r="L16" s="172">
        <v>0</v>
      </c>
      <c r="M16" s="172">
        <f t="shared" si="0"/>
        <v>0</v>
      </c>
      <c r="N16" s="172">
        <f t="shared" si="1"/>
        <v>0</v>
      </c>
      <c r="O16" s="195">
        <f t="shared" si="3"/>
        <v>0</v>
      </c>
    </row>
    <row r="17" spans="1:15" s="5" customFormat="1" ht="10.5">
      <c r="A17" s="64" t="s">
        <v>164</v>
      </c>
      <c r="B17" s="172">
        <v>15000</v>
      </c>
      <c r="C17" s="172">
        <v>0</v>
      </c>
      <c r="D17" s="189">
        <v>0</v>
      </c>
      <c r="E17" s="246">
        <f t="shared" si="2"/>
        <v>15000</v>
      </c>
      <c r="F17" s="246"/>
      <c r="G17" s="246"/>
      <c r="H17" s="246"/>
      <c r="I17" s="194">
        <v>0</v>
      </c>
      <c r="J17" s="172">
        <v>0</v>
      </c>
      <c r="K17" s="172">
        <v>0</v>
      </c>
      <c r="L17" s="172">
        <v>0</v>
      </c>
      <c r="M17" s="172">
        <f t="shared" si="0"/>
        <v>0</v>
      </c>
      <c r="N17" s="172">
        <f t="shared" si="1"/>
        <v>15000</v>
      </c>
      <c r="O17" s="195">
        <f t="shared" si="3"/>
        <v>0</v>
      </c>
    </row>
    <row r="18" spans="1:15" s="5" customFormat="1" ht="10.5">
      <c r="A18" s="64" t="s">
        <v>127</v>
      </c>
      <c r="B18" s="172">
        <v>0</v>
      </c>
      <c r="C18" s="172">
        <v>0</v>
      </c>
      <c r="D18" s="189">
        <v>0</v>
      </c>
      <c r="E18" s="246">
        <f t="shared" si="2"/>
        <v>0</v>
      </c>
      <c r="F18" s="246"/>
      <c r="G18" s="246"/>
      <c r="H18" s="246"/>
      <c r="I18" s="194">
        <v>515582.5</v>
      </c>
      <c r="J18" s="172">
        <v>515582.5</v>
      </c>
      <c r="K18" s="172">
        <v>515582.5</v>
      </c>
      <c r="L18" s="172">
        <v>515582.5</v>
      </c>
      <c r="M18" s="172">
        <f t="shared" si="0"/>
        <v>0</v>
      </c>
      <c r="N18" s="172">
        <f t="shared" si="1"/>
        <v>-515582.5</v>
      </c>
      <c r="O18" s="195">
        <f t="shared" si="3"/>
        <v>0</v>
      </c>
    </row>
    <row r="19" spans="1:15" s="5" customFormat="1" ht="10.5">
      <c r="A19" s="8"/>
      <c r="B19" s="172"/>
      <c r="C19" s="172"/>
      <c r="D19" s="189"/>
      <c r="E19" s="246">
        <f t="shared" si="2"/>
        <v>0</v>
      </c>
      <c r="F19" s="246"/>
      <c r="G19" s="246"/>
      <c r="H19" s="246"/>
      <c r="I19" s="194"/>
      <c r="J19" s="172"/>
      <c r="K19" s="172"/>
      <c r="L19" s="172"/>
      <c r="M19" s="172"/>
      <c r="N19" s="172"/>
      <c r="O19" s="195"/>
    </row>
    <row r="20" spans="1:16" s="5" customFormat="1" ht="10.5">
      <c r="A20" s="153" t="s">
        <v>26</v>
      </c>
      <c r="B20" s="196">
        <f>SUM(B12:B19)</f>
        <v>89931999</v>
      </c>
      <c r="C20" s="196">
        <f>SUM(C12:C19)</f>
        <v>0</v>
      </c>
      <c r="D20" s="197">
        <f>SUM(D12:D19)</f>
        <v>0</v>
      </c>
      <c r="E20" s="250">
        <f>SUM(E12:E19)</f>
        <v>89931999</v>
      </c>
      <c r="F20" s="250"/>
      <c r="G20" s="250"/>
      <c r="H20" s="250"/>
      <c r="I20" s="198">
        <f aca="true" t="shared" si="4" ref="I20:O20">SUM(I12:I19)</f>
        <v>40462331.629999995</v>
      </c>
      <c r="J20" s="196">
        <f t="shared" si="4"/>
        <v>40429001.31999999</v>
      </c>
      <c r="K20" s="196">
        <f t="shared" si="4"/>
        <v>40429001.31999999</v>
      </c>
      <c r="L20" s="196">
        <f t="shared" si="4"/>
        <v>29653846.39</v>
      </c>
      <c r="M20" s="196">
        <f t="shared" si="4"/>
        <v>0</v>
      </c>
      <c r="N20" s="196">
        <f t="shared" si="4"/>
        <v>49469667.370000005</v>
      </c>
      <c r="O20" s="199">
        <f t="shared" si="4"/>
        <v>10775154.93</v>
      </c>
      <c r="P20" s="67"/>
    </row>
    <row r="21" spans="1:15" s="5" customFormat="1" ht="11.25" thickBot="1">
      <c r="A21" s="9"/>
      <c r="B21" s="200"/>
      <c r="C21" s="200"/>
      <c r="D21" s="201"/>
      <c r="E21" s="251"/>
      <c r="F21" s="251"/>
      <c r="G21" s="251"/>
      <c r="H21" s="251"/>
      <c r="I21" s="202"/>
      <c r="J21" s="200"/>
      <c r="K21" s="200"/>
      <c r="L21" s="200"/>
      <c r="M21" s="200"/>
      <c r="N21" s="200"/>
      <c r="O21" s="203"/>
    </row>
    <row r="22" spans="1:15" s="5" customFormat="1" ht="10.5">
      <c r="A22" s="10"/>
      <c r="B22" s="190"/>
      <c r="C22" s="190"/>
      <c r="D22" s="190"/>
      <c r="E22" s="252"/>
      <c r="F22" s="252"/>
      <c r="G22" s="252"/>
      <c r="H22" s="252"/>
      <c r="I22" s="190"/>
      <c r="J22" s="190"/>
      <c r="K22" s="190"/>
      <c r="L22" s="190"/>
      <c r="M22" s="190"/>
      <c r="N22" s="190"/>
      <c r="O22" s="190"/>
    </row>
    <row r="23" spans="1:15" s="5" customFormat="1" ht="10.5">
      <c r="A23" s="10"/>
      <c r="B23" s="190"/>
      <c r="C23" s="190"/>
      <c r="D23" s="190"/>
      <c r="E23" s="252"/>
      <c r="F23" s="252"/>
      <c r="G23" s="252"/>
      <c r="H23" s="252"/>
      <c r="I23" s="190"/>
      <c r="J23" s="190"/>
      <c r="K23" s="190"/>
      <c r="L23" s="190"/>
      <c r="M23" s="190"/>
      <c r="N23" s="190"/>
      <c r="O23" s="190"/>
    </row>
    <row r="24" spans="1:15" s="46" customFormat="1" ht="21" customHeight="1">
      <c r="A24" s="44"/>
      <c r="B24" s="185"/>
      <c r="C24" s="176"/>
      <c r="D24" s="243"/>
      <c r="E24" s="243"/>
      <c r="F24" s="243"/>
      <c r="G24" s="243"/>
      <c r="H24" s="240"/>
      <c r="I24" s="240"/>
      <c r="J24" s="176"/>
      <c r="K24" s="186"/>
      <c r="L24" s="243"/>
      <c r="M24" s="247"/>
      <c r="N24" s="176"/>
      <c r="O24" s="176"/>
    </row>
    <row r="25" spans="1:15" s="46" customFormat="1" ht="9" customHeight="1">
      <c r="A25" s="44"/>
      <c r="B25" s="187"/>
      <c r="C25" s="176"/>
      <c r="D25" s="239"/>
      <c r="E25" s="239"/>
      <c r="F25" s="239"/>
      <c r="G25" s="239"/>
      <c r="H25" s="240"/>
      <c r="I25" s="240"/>
      <c r="J25" s="176"/>
      <c r="K25" s="186"/>
      <c r="L25" s="239"/>
      <c r="M25" s="247"/>
      <c r="N25" s="176"/>
      <c r="O25" s="176"/>
    </row>
    <row r="26" spans="1:15" s="46" customFormat="1" ht="9.75" customHeight="1">
      <c r="A26" s="44"/>
      <c r="B26" s="187"/>
      <c r="C26" s="176"/>
      <c r="D26" s="239"/>
      <c r="E26" s="239"/>
      <c r="F26" s="239"/>
      <c r="G26" s="239"/>
      <c r="H26" s="240"/>
      <c r="I26" s="240"/>
      <c r="J26" s="176"/>
      <c r="K26" s="186"/>
      <c r="L26" s="239"/>
      <c r="M26" s="247"/>
      <c r="N26" s="176"/>
      <c r="O26" s="176"/>
    </row>
    <row r="27" spans="1:15" s="5" customFormat="1" ht="10.5">
      <c r="A27" s="10"/>
      <c r="B27" s="190"/>
      <c r="C27" s="190"/>
      <c r="D27" s="190"/>
      <c r="E27" s="252"/>
      <c r="F27" s="252"/>
      <c r="G27" s="252"/>
      <c r="H27" s="252"/>
      <c r="I27" s="190"/>
      <c r="J27" s="190"/>
      <c r="K27" s="190"/>
      <c r="L27" s="190"/>
      <c r="M27" s="190"/>
      <c r="N27" s="190"/>
      <c r="O27" s="190"/>
    </row>
    <row r="28" spans="1:15" s="5" customFormat="1" ht="10.5">
      <c r="A28" s="10"/>
      <c r="B28" s="190"/>
      <c r="C28" s="190"/>
      <c r="D28" s="190"/>
      <c r="E28" s="252"/>
      <c r="F28" s="252"/>
      <c r="G28" s="252"/>
      <c r="H28" s="252"/>
      <c r="I28" s="190"/>
      <c r="J28" s="190"/>
      <c r="K28" s="190"/>
      <c r="L28" s="190"/>
      <c r="M28" s="190"/>
      <c r="N28" s="190"/>
      <c r="O28" s="190"/>
    </row>
    <row r="29" spans="1:15" s="5" customFormat="1" ht="10.5">
      <c r="A29" s="10"/>
      <c r="B29" s="190"/>
      <c r="C29" s="190"/>
      <c r="D29" s="190"/>
      <c r="E29" s="252"/>
      <c r="F29" s="252"/>
      <c r="G29" s="252"/>
      <c r="H29" s="252"/>
      <c r="I29" s="190"/>
      <c r="J29" s="190"/>
      <c r="K29" s="190"/>
      <c r="L29" s="190"/>
      <c r="M29" s="190"/>
      <c r="N29" s="190"/>
      <c r="O29" s="190"/>
    </row>
    <row r="30" spans="1:15" s="5" customFormat="1" ht="10.5">
      <c r="A30" s="10"/>
      <c r="B30" s="190"/>
      <c r="C30" s="190"/>
      <c r="D30" s="190"/>
      <c r="E30" s="252"/>
      <c r="F30" s="252"/>
      <c r="G30" s="252"/>
      <c r="H30" s="252"/>
      <c r="I30" s="190"/>
      <c r="J30" s="190"/>
      <c r="K30" s="190"/>
      <c r="L30" s="190"/>
      <c r="M30" s="190"/>
      <c r="N30" s="190"/>
      <c r="O30" s="190"/>
    </row>
    <row r="31" spans="1:15" s="5" customFormat="1" ht="10.5">
      <c r="A31" s="10"/>
      <c r="B31" s="190"/>
      <c r="C31" s="190"/>
      <c r="D31" s="190"/>
      <c r="E31" s="252"/>
      <c r="F31" s="252"/>
      <c r="G31" s="252"/>
      <c r="H31" s="252"/>
      <c r="I31" s="190"/>
      <c r="J31" s="190"/>
      <c r="K31" s="190"/>
      <c r="L31" s="190"/>
      <c r="M31" s="190"/>
      <c r="N31" s="190"/>
      <c r="O31" s="190"/>
    </row>
    <row r="32" spans="1:15" s="5" customFormat="1" ht="10.5">
      <c r="A32" s="10"/>
      <c r="B32" s="190"/>
      <c r="C32" s="190"/>
      <c r="D32" s="190"/>
      <c r="E32" s="252"/>
      <c r="F32" s="252"/>
      <c r="G32" s="252"/>
      <c r="H32" s="252"/>
      <c r="I32" s="190"/>
      <c r="J32" s="190"/>
      <c r="K32" s="190"/>
      <c r="L32" s="190"/>
      <c r="M32" s="190"/>
      <c r="N32" s="190"/>
      <c r="O32" s="190"/>
    </row>
    <row r="33" spans="1:15" s="5" customFormat="1" ht="10.5">
      <c r="A33" s="10"/>
      <c r="B33" s="190"/>
      <c r="C33" s="190"/>
      <c r="D33" s="190"/>
      <c r="E33" s="252"/>
      <c r="F33" s="252"/>
      <c r="G33" s="252"/>
      <c r="H33" s="252"/>
      <c r="I33" s="190"/>
      <c r="J33" s="190"/>
      <c r="K33" s="190"/>
      <c r="L33" s="190"/>
      <c r="M33" s="190"/>
      <c r="N33" s="190"/>
      <c r="O33" s="190"/>
    </row>
    <row r="34" spans="1:15" s="5" customFormat="1" ht="10.5">
      <c r="A34" s="10"/>
      <c r="B34" s="190"/>
      <c r="C34" s="190"/>
      <c r="D34" s="190"/>
      <c r="E34" s="252"/>
      <c r="F34" s="252"/>
      <c r="G34" s="252"/>
      <c r="H34" s="252"/>
      <c r="I34" s="190"/>
      <c r="J34" s="190"/>
      <c r="K34" s="190"/>
      <c r="L34" s="190"/>
      <c r="M34" s="190"/>
      <c r="N34" s="190"/>
      <c r="O34" s="190"/>
    </row>
    <row r="35" spans="1:15" s="5" customFormat="1" ht="10.5">
      <c r="A35" s="11"/>
      <c r="B35" s="190"/>
      <c r="C35" s="190"/>
      <c r="D35" s="190"/>
      <c r="E35" s="252"/>
      <c r="F35" s="252"/>
      <c r="G35" s="252"/>
      <c r="H35" s="252"/>
      <c r="I35" s="190"/>
      <c r="J35" s="190"/>
      <c r="K35" s="190"/>
      <c r="L35" s="190"/>
      <c r="M35" s="190"/>
      <c r="N35" s="190"/>
      <c r="O35" s="190"/>
    </row>
    <row r="36" spans="1:15" s="5" customFormat="1" ht="10.5">
      <c r="A36" s="11"/>
      <c r="B36" s="190"/>
      <c r="C36" s="190"/>
      <c r="D36" s="190"/>
      <c r="E36" s="252"/>
      <c r="F36" s="252"/>
      <c r="G36" s="252"/>
      <c r="H36" s="252"/>
      <c r="I36" s="190"/>
      <c r="J36" s="190"/>
      <c r="K36" s="190"/>
      <c r="L36" s="190"/>
      <c r="M36" s="190"/>
      <c r="N36" s="190"/>
      <c r="O36" s="190"/>
    </row>
    <row r="37" spans="1:15" s="5" customFormat="1" ht="10.5">
      <c r="A37" s="11"/>
      <c r="B37" s="190"/>
      <c r="C37" s="190"/>
      <c r="D37" s="190"/>
      <c r="E37" s="252"/>
      <c r="F37" s="252"/>
      <c r="G37" s="252"/>
      <c r="H37" s="252"/>
      <c r="I37" s="190"/>
      <c r="J37" s="190"/>
      <c r="K37" s="190"/>
      <c r="L37" s="190"/>
      <c r="M37" s="190"/>
      <c r="N37" s="190"/>
      <c r="O37" s="190"/>
    </row>
    <row r="38" spans="1:15" s="5" customFormat="1" ht="10.5">
      <c r="A38" s="1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</row>
    <row r="39" spans="1:15" s="5" customFormat="1" ht="10.5">
      <c r="A39" s="1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s="5" customFormat="1" ht="10.5">
      <c r="A40" s="1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s="5" customFormat="1" ht="10.5">
      <c r="A41" s="1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s="5" customFormat="1" ht="10.5">
      <c r="A42" s="1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s="5" customFormat="1" ht="10.5">
      <c r="A43" s="11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</row>
    <row r="44" spans="1:15" s="5" customFormat="1" ht="10.5">
      <c r="A44" s="11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  <row r="45" spans="1:15" s="5" customFormat="1" ht="10.5">
      <c r="A45" s="11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</row>
    <row r="46" spans="1:15" s="5" customFormat="1" ht="10.5">
      <c r="A46" s="11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</row>
    <row r="47" spans="1:15" s="5" customFormat="1" ht="10.5">
      <c r="A47" s="11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5" customFormat="1" ht="10.5">
      <c r="A48" s="11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</row>
    <row r="49" spans="1:15" s="5" customFormat="1" ht="10.5">
      <c r="A49" s="11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</row>
    <row r="50" spans="2:15" s="5" customFormat="1" ht="10.5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</row>
    <row r="51" spans="2:15" s="5" customFormat="1" ht="10.5"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2:15" s="5" customFormat="1" ht="10.5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</row>
    <row r="53" spans="2:15" s="5" customFormat="1" ht="10.5"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2:15" s="5" customFormat="1" ht="10.5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2:15" s="5" customFormat="1" ht="10.5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2:15" s="5" customFormat="1" ht="10.5"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  <row r="57" spans="2:15" s="5" customFormat="1" ht="10.5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2:15" s="5" customFormat="1" ht="10.5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2:15" s="5" customFormat="1" ht="10.5"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</row>
    <row r="60" spans="2:15" s="5" customFormat="1" ht="10.5"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</row>
    <row r="61" spans="2:15" s="5" customFormat="1" ht="10.5"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</row>
    <row r="62" spans="2:15" s="5" customFormat="1" ht="10.5"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2:15" s="5" customFormat="1" ht="10.5"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</row>
    <row r="64" spans="2:15" s="5" customFormat="1" ht="10.5"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</row>
    <row r="65" spans="2:15" s="5" customFormat="1" ht="10.5"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</row>
    <row r="66" spans="2:15" s="5" customFormat="1" ht="10.5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</row>
    <row r="67" spans="2:15" s="5" customFormat="1" ht="10.5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</row>
    <row r="68" spans="2:15" s="5" customFormat="1" ht="10.5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</row>
    <row r="69" spans="2:15" s="5" customFormat="1" ht="10.5"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</row>
    <row r="70" spans="2:15" s="5" customFormat="1" ht="10.5"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</row>
    <row r="71" spans="2:15" s="5" customFormat="1" ht="10.5"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</row>
    <row r="72" spans="2:15" s="5" customFormat="1" ht="10.5"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</row>
    <row r="73" spans="2:15" s="5" customFormat="1" ht="10.5"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</row>
    <row r="74" spans="2:15" s="5" customFormat="1" ht="10.5"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</row>
    <row r="75" spans="2:15" s="5" customFormat="1" ht="10.5"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</row>
    <row r="76" spans="2:15" s="5" customFormat="1" ht="10.5"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</row>
    <row r="77" spans="2:15" s="5" customFormat="1" ht="10.5"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</row>
    <row r="78" spans="2:15" s="5" customFormat="1" ht="10.5"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2:15" s="5" customFormat="1" ht="10.5"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</row>
    <row r="80" spans="2:15" s="5" customFormat="1" ht="10.5"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2:15" s="5" customFormat="1" ht="10.5"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</row>
    <row r="82" spans="2:15" s="5" customFormat="1" ht="10.5"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</row>
    <row r="83" spans="2:15" s="5" customFormat="1" ht="10.5"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</row>
    <row r="84" spans="2:15" s="5" customFormat="1" ht="10.5"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</row>
    <row r="85" spans="2:15" s="5" customFormat="1" ht="10.5"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</row>
    <row r="86" spans="2:15" s="5" customFormat="1" ht="10.5"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</row>
    <row r="87" spans="2:15" s="5" customFormat="1" ht="10.5"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</row>
    <row r="88" spans="2:15" s="5" customFormat="1" ht="10.5"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</row>
    <row r="89" spans="2:15" s="5" customFormat="1" ht="10.5"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</row>
    <row r="90" spans="2:15" s="5" customFormat="1" ht="10.5"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</row>
    <row r="91" spans="2:15" s="5" customFormat="1" ht="10.5"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</row>
    <row r="92" spans="2:15" s="5" customFormat="1" ht="10.5"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</row>
    <row r="93" spans="2:15" s="5" customFormat="1" ht="10.5"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2:15" s="5" customFormat="1" ht="10.5"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</row>
    <row r="95" spans="2:15" s="5" customFormat="1" ht="10.5"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</row>
    <row r="96" spans="2:15" s="5" customFormat="1" ht="10.5"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</row>
    <row r="97" spans="2:15" s="5" customFormat="1" ht="10.5"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2:15" s="5" customFormat="1" ht="10.5"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2:15" s="5" customFormat="1" ht="10.5"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2:15" s="5" customFormat="1" ht="10.5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</row>
    <row r="101" spans="2:15" s="5" customFormat="1" ht="10.5"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</row>
    <row r="102" spans="2:15" s="5" customFormat="1" ht="10.5"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</row>
    <row r="103" spans="2:15" s="5" customFormat="1" ht="10.5"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</row>
    <row r="104" spans="2:15" s="5" customFormat="1" ht="10.5"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</row>
    <row r="105" spans="2:15" s="5" customFormat="1" ht="10.5"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</row>
    <row r="106" spans="2:15" s="5" customFormat="1" ht="10.5"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</row>
    <row r="107" spans="2:15" s="5" customFormat="1" ht="10.5"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</row>
    <row r="108" spans="2:15" s="5" customFormat="1" ht="10.5"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</row>
    <row r="109" spans="2:15" s="5" customFormat="1" ht="10.5"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</row>
    <row r="110" spans="2:15" s="5" customFormat="1" ht="10.5"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</row>
    <row r="111" spans="2:15" s="5" customFormat="1" ht="10.5"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</row>
  </sheetData>
  <sheetProtection/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</mergeCells>
  <printOptions horizontalCentered="1"/>
  <pageMargins left="0.3937007874015748" right="0.3937007874015748" top="1.7716535433070868" bottom="0.984251968503937" header="0" footer="0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F1">
      <selection activeCell="A1" sqref="A1:O7"/>
    </sheetView>
  </sheetViews>
  <sheetFormatPr defaultColWidth="11.00390625" defaultRowHeight="12.75"/>
  <cols>
    <col min="1" max="1" width="4.875" style="0" bestFit="1" customWidth="1"/>
    <col min="2" max="2" width="3.75390625" style="0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  <col min="14" max="14" width="12.00390625" style="0" customWidth="1"/>
    <col min="15" max="15" width="12.25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19">
        <f>+'anexo 2 '!$B$7</f>
        <v>2012</v>
      </c>
      <c r="B2" t="e">
        <f>+'anexo 2 '!$G$7+'anexo 2 '!$E$7+'anexo 2 '!$F$7+'anexo 2 '!$H$7</f>
        <v>#VALUE!</v>
      </c>
      <c r="C2" s="19" t="str">
        <f>+'anexo 2 '!$M$5</f>
        <v>010102</v>
      </c>
      <c r="D2" s="20" t="str">
        <f>+'anexo 2 '!A12</f>
        <v>41100 Personal</v>
      </c>
      <c r="E2" s="21">
        <f>+'anexo 2 '!B12</f>
        <v>69908922</v>
      </c>
      <c r="F2" s="21">
        <f>+'anexo 2 '!C12</f>
        <v>0</v>
      </c>
      <c r="G2" s="21">
        <f>+'anexo 2 '!D12</f>
        <v>0</v>
      </c>
      <c r="H2" s="21">
        <f>+'anexo 2 '!E12</f>
        <v>69908922</v>
      </c>
      <c r="I2" s="21">
        <f>+'anexo 2 '!I12</f>
        <v>33403081.38</v>
      </c>
      <c r="J2" s="21">
        <f>+'anexo 2 '!J12</f>
        <v>33403081.38</v>
      </c>
      <c r="K2" s="21">
        <f>+'anexo 2 '!K12</f>
        <v>33403081.38</v>
      </c>
      <c r="L2" s="21">
        <f>+'anexo 2 '!L12</f>
        <v>22627926.45</v>
      </c>
      <c r="M2" s="21">
        <f>+'anexo 2 '!M12</f>
        <v>0</v>
      </c>
      <c r="N2" s="21">
        <f>+'anexo 2 '!N12</f>
        <v>36505840.620000005</v>
      </c>
      <c r="O2" s="21">
        <f>+'anexo 2 '!O12</f>
        <v>10775154.93</v>
      </c>
    </row>
    <row r="3" spans="1:15" ht="12.75">
      <c r="A3" s="19">
        <f>+'anexo 2 '!$B$7</f>
        <v>2012</v>
      </c>
      <c r="B3" t="e">
        <f>+'anexo 2 '!$G$7+'anexo 2 '!$E$7+'anexo 2 '!$F$7+'anexo 2 '!$H$7</f>
        <v>#VALUE!</v>
      </c>
      <c r="C3" s="19" t="str">
        <f>+'anexo 2 '!$M$5</f>
        <v>010102</v>
      </c>
      <c r="D3" s="20" t="str">
        <f>+'anexo 2 '!A13</f>
        <v>41200 Bienes</v>
      </c>
      <c r="E3" s="21">
        <f>+'anexo 2 '!B13</f>
        <v>1548006</v>
      </c>
      <c r="F3" s="21">
        <f>+'anexo 2 '!C13</f>
        <v>0</v>
      </c>
      <c r="G3" s="21">
        <f>+'anexo 2 '!D13</f>
        <v>0</v>
      </c>
      <c r="H3" s="21">
        <f>+'anexo 2 '!E13</f>
        <v>1548006</v>
      </c>
      <c r="I3" s="21">
        <f>+'anexo 2 '!I13</f>
        <v>434598.1</v>
      </c>
      <c r="J3" s="21">
        <f>+'anexo 2 '!J13</f>
        <v>434598.1</v>
      </c>
      <c r="K3" s="21">
        <f>+'anexo 2 '!K13</f>
        <v>434598.1</v>
      </c>
      <c r="L3" s="21">
        <f>+'anexo 2 '!L13</f>
        <v>434598.1</v>
      </c>
      <c r="M3" s="21">
        <f>+'anexo 2 '!M13</f>
        <v>0</v>
      </c>
      <c r="N3" s="21">
        <f>+'anexo 2 '!N13</f>
        <v>1113407.9</v>
      </c>
      <c r="O3" s="21">
        <f>+'anexo 2 '!O13</f>
        <v>0</v>
      </c>
    </row>
    <row r="4" spans="1:15" ht="12.75">
      <c r="A4" s="19">
        <f>+'anexo 2 '!$B$7</f>
        <v>2012</v>
      </c>
      <c r="B4" t="e">
        <f>+'anexo 2 '!$G$7+'anexo 2 '!$E$7+'anexo 2 '!$F$7+'anexo 2 '!$H$7</f>
        <v>#VALUE!</v>
      </c>
      <c r="C4" s="19" t="str">
        <f>+'anexo 2 '!$M$5</f>
        <v>010102</v>
      </c>
      <c r="D4" s="20" t="str">
        <f>+'anexo 2 '!A14</f>
        <v>41300 Servicios</v>
      </c>
      <c r="E4" s="21">
        <f>+'anexo 2 '!B14</f>
        <v>18137307</v>
      </c>
      <c r="F4" s="21">
        <f>+'anexo 2 '!C14</f>
        <v>0</v>
      </c>
      <c r="G4" s="21">
        <f>+'anexo 2 '!D14</f>
        <v>0</v>
      </c>
      <c r="H4" s="21">
        <f>+'anexo 2 '!E14</f>
        <v>18137307</v>
      </c>
      <c r="I4" s="21">
        <f>+'anexo 2 '!I14</f>
        <v>6058164.74</v>
      </c>
      <c r="J4" s="21">
        <f>+'anexo 2 '!J14</f>
        <v>6024834.43</v>
      </c>
      <c r="K4" s="21">
        <f>+'anexo 2 '!K14</f>
        <v>6024834.43</v>
      </c>
      <c r="L4" s="21">
        <f>+'anexo 2 '!L14</f>
        <v>6024834.43</v>
      </c>
      <c r="M4" s="21">
        <f>+'anexo 2 '!M14</f>
        <v>0</v>
      </c>
      <c r="N4" s="21">
        <f>+'anexo 2 '!N14</f>
        <v>12079142.26</v>
      </c>
      <c r="O4" s="21">
        <f>+'anexo 2 '!O14</f>
        <v>0</v>
      </c>
    </row>
    <row r="5" spans="1:15" ht="12.75">
      <c r="A5" s="19">
        <f>+'anexo 2 '!$B$7</f>
        <v>2012</v>
      </c>
      <c r="B5" t="e">
        <f>+'anexo 2 '!$G$7+'anexo 2 '!$E$7+'anexo 2 '!$F$7+'anexo 2 '!$H$7</f>
        <v>#VALUE!</v>
      </c>
      <c r="C5" s="19" t="str">
        <f>+'anexo 2 '!$M$5</f>
        <v>010102</v>
      </c>
      <c r="D5" s="20" t="str">
        <f>+'anexo 2 '!A15</f>
        <v>51100 Bs.Capital</v>
      </c>
      <c r="E5" s="21">
        <f>+'anexo 2 '!B15</f>
        <v>322764</v>
      </c>
      <c r="F5" s="21">
        <f>+'anexo 2 '!C15</f>
        <v>0</v>
      </c>
      <c r="G5" s="21">
        <f>+'anexo 2 '!D15</f>
        <v>0</v>
      </c>
      <c r="H5" s="21">
        <f>+'anexo 2 '!E15</f>
        <v>322764</v>
      </c>
      <c r="I5" s="21">
        <f>+'anexo 2 '!I15</f>
        <v>50904.91</v>
      </c>
      <c r="J5" s="21">
        <f>+'anexo 2 '!J15</f>
        <v>50904.91</v>
      </c>
      <c r="K5" s="21">
        <f>+'anexo 2 '!K15</f>
        <v>50904.91</v>
      </c>
      <c r="L5" s="21">
        <f>+'anexo 2 '!L15</f>
        <v>50904.91</v>
      </c>
      <c r="M5" s="21">
        <f>+'anexo 2 '!M15</f>
        <v>0</v>
      </c>
      <c r="N5" s="21">
        <f>+'anexo 2 '!N15</f>
        <v>271859.08999999997</v>
      </c>
      <c r="O5" s="21">
        <f>+'anexo 2 '!O15</f>
        <v>0</v>
      </c>
    </row>
    <row r="6" spans="1:15" ht="12.75">
      <c r="A6" s="19">
        <f>+'anexo 2 '!$B$7</f>
        <v>2012</v>
      </c>
      <c r="B6" t="e">
        <f>+'anexo 2 '!$G$7+'anexo 2 '!$E$7+'anexo 2 '!$F$7+'anexo 2 '!$H$7</f>
        <v>#VALUE!</v>
      </c>
      <c r="C6" s="19" t="str">
        <f>+'anexo 2 '!$M$5</f>
        <v>010102</v>
      </c>
      <c r="D6" s="20" t="str">
        <f>+'anexo 2 '!A17</f>
        <v>43100 Transferencias</v>
      </c>
      <c r="E6" s="21">
        <f>+'anexo 2 '!B17</f>
        <v>15000</v>
      </c>
      <c r="F6" s="21">
        <f>+'anexo 2 '!C17</f>
        <v>0</v>
      </c>
      <c r="G6" s="21">
        <f>+'anexo 2 '!D17</f>
        <v>0</v>
      </c>
      <c r="H6" s="21">
        <f>+'anexo 2 '!E17</f>
        <v>15000</v>
      </c>
      <c r="I6" s="21">
        <f>+'anexo 2 '!I17</f>
        <v>0</v>
      </c>
      <c r="J6" s="21">
        <f>+'anexo 2 '!J17</f>
        <v>0</v>
      </c>
      <c r="K6" s="21">
        <f>+'anexo 2 '!K17</f>
        <v>0</v>
      </c>
      <c r="L6" s="21">
        <f>+'anexo 2 '!L17</f>
        <v>0</v>
      </c>
      <c r="M6" s="21">
        <f>+'anexo 2 '!M17</f>
        <v>0</v>
      </c>
      <c r="N6" s="21">
        <f>+'anexo 2 '!N17</f>
        <v>15000</v>
      </c>
      <c r="O6" s="21">
        <f>+'anexo 2 '!O17</f>
        <v>0</v>
      </c>
    </row>
    <row r="7" spans="1:15" ht="12.75">
      <c r="A7" s="19">
        <f>+'anexo 2 '!$B$7</f>
        <v>2012</v>
      </c>
      <c r="B7" t="e">
        <f>+'anexo 2 '!$G$7+'anexo 2 '!$E$7+'anexo 2 '!$F$7+'anexo 2 '!$H$7</f>
        <v>#VALUE!</v>
      </c>
      <c r="C7" s="19" t="str">
        <f>+'anexo 2 '!$M$5</f>
        <v>010102</v>
      </c>
      <c r="D7" s="20" t="str">
        <f>+'anexo 2 '!A18</f>
        <v>74100 Deuda Ej. Anter.</v>
      </c>
      <c r="E7" s="21">
        <f>+'anexo 2 '!B18</f>
        <v>0</v>
      </c>
      <c r="F7" s="21">
        <f>+'anexo 2 '!C18</f>
        <v>0</v>
      </c>
      <c r="G7" s="21">
        <f>+'anexo 2 '!D18</f>
        <v>0</v>
      </c>
      <c r="H7" s="21">
        <f>+'anexo 2 '!E18</f>
        <v>0</v>
      </c>
      <c r="I7" s="21">
        <f>+'anexo 2 '!I18</f>
        <v>515582.5</v>
      </c>
      <c r="J7" s="21">
        <f>+'anexo 2 '!J18</f>
        <v>515582.5</v>
      </c>
      <c r="K7" s="21">
        <f>+'anexo 2 '!K18</f>
        <v>515582.5</v>
      </c>
      <c r="L7" s="21">
        <f>+'anexo 2 '!L18</f>
        <v>515582.5</v>
      </c>
      <c r="M7" s="21">
        <f>+'anexo 2 '!M18</f>
        <v>0</v>
      </c>
      <c r="N7" s="21">
        <f>+'anexo 2 '!N18</f>
        <v>-515582.5</v>
      </c>
      <c r="O7" s="21">
        <f>+'anexo 2 '!O18</f>
        <v>0</v>
      </c>
    </row>
    <row r="8" spans="4:15" ht="12.75">
      <c r="D8" s="20" t="str">
        <f>+'anexo 2 '!A20</f>
        <v>TOTALES</v>
      </c>
      <c r="E8" s="21">
        <f>+'anexo 2 '!B20</f>
        <v>89931999</v>
      </c>
      <c r="F8" s="21">
        <f>+'anexo 2 '!C20</f>
        <v>0</v>
      </c>
      <c r="G8" s="21">
        <f>+'anexo 2 '!D20</f>
        <v>0</v>
      </c>
      <c r="H8" s="21">
        <f>+'anexo 2 '!E20</f>
        <v>89931999</v>
      </c>
      <c r="I8" s="21">
        <f>+'anexo 2 '!I20</f>
        <v>40462331.629999995</v>
      </c>
      <c r="J8" s="21">
        <f>+'anexo 2 '!J20</f>
        <v>40429001.31999999</v>
      </c>
      <c r="K8" s="21">
        <f>+'anexo 2 '!K20</f>
        <v>40429001.31999999</v>
      </c>
      <c r="L8" s="21">
        <f>+'anexo 2 '!L20</f>
        <v>29653846.39</v>
      </c>
      <c r="M8" s="21">
        <f>+'anexo 2 '!M20</f>
        <v>0</v>
      </c>
      <c r="N8" s="21">
        <f>+'anexo 2 '!N20</f>
        <v>49469667.370000005</v>
      </c>
      <c r="O8" s="21">
        <f>+'anexo 2 '!O20</f>
        <v>10775154.93</v>
      </c>
    </row>
    <row r="9" ht="12.75">
      <c r="D9" s="20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K15" sqref="K15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167" customWidth="1"/>
    <col min="4" max="4" width="12.00390625" style="167" customWidth="1"/>
    <col min="5" max="5" width="3.125" style="167" customWidth="1"/>
    <col min="6" max="6" width="3.00390625" style="167" customWidth="1"/>
    <col min="7" max="8" width="3.125" style="167" customWidth="1"/>
    <col min="9" max="9" width="12.75390625" style="167" bestFit="1" customWidth="1"/>
    <col min="10" max="10" width="12.875" style="167" customWidth="1"/>
    <col min="11" max="11" width="12.50390625" style="167" customWidth="1"/>
  </cols>
  <sheetData>
    <row r="1" spans="1:15" ht="1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"/>
      <c r="N1" s="1"/>
      <c r="O1" s="1"/>
    </row>
    <row r="3" ht="12.75">
      <c r="A3" s="2" t="s">
        <v>99</v>
      </c>
    </row>
    <row r="5" spans="1:12" ht="12.75">
      <c r="A5" t="s">
        <v>162</v>
      </c>
      <c r="K5" s="167" t="s">
        <v>2</v>
      </c>
      <c r="L5" s="57" t="s">
        <v>161</v>
      </c>
    </row>
    <row r="7" spans="1:8" ht="12.75">
      <c r="A7" t="s">
        <v>3</v>
      </c>
      <c r="B7" s="3">
        <v>2012</v>
      </c>
      <c r="D7" s="167" t="s">
        <v>4</v>
      </c>
      <c r="E7" s="188"/>
      <c r="F7" s="188" t="s">
        <v>73</v>
      </c>
      <c r="G7" s="188"/>
      <c r="H7" s="188"/>
    </row>
    <row r="8" ht="13.5" thickBot="1"/>
    <row r="9" spans="1:11" s="11" customFormat="1" ht="10.5">
      <c r="A9" s="11" t="s">
        <v>100</v>
      </c>
      <c r="B9" s="267" t="s">
        <v>5</v>
      </c>
      <c r="C9" s="168" t="s">
        <v>9</v>
      </c>
      <c r="D9" s="168" t="s">
        <v>10</v>
      </c>
      <c r="E9" s="248" t="s">
        <v>101</v>
      </c>
      <c r="F9" s="248"/>
      <c r="G9" s="248"/>
      <c r="H9" s="248"/>
      <c r="I9" s="168" t="s">
        <v>102</v>
      </c>
      <c r="J9" s="168" t="s">
        <v>103</v>
      </c>
      <c r="K9" s="179" t="s">
        <v>104</v>
      </c>
    </row>
    <row r="10" spans="2:11" s="5" customFormat="1" ht="10.5">
      <c r="B10" s="268"/>
      <c r="C10" s="169" t="s">
        <v>105</v>
      </c>
      <c r="D10" s="177" t="s">
        <v>106</v>
      </c>
      <c r="E10" s="249" t="s">
        <v>107</v>
      </c>
      <c r="F10" s="249"/>
      <c r="G10" s="249"/>
      <c r="H10" s="249"/>
      <c r="I10" s="169" t="s">
        <v>93</v>
      </c>
      <c r="J10" s="169" t="s">
        <v>108</v>
      </c>
      <c r="K10" s="180" t="s">
        <v>109</v>
      </c>
    </row>
    <row r="11" spans="2:11" s="5" customFormat="1" ht="11.25" thickBot="1">
      <c r="B11" s="269"/>
      <c r="C11" s="170" t="s">
        <v>106</v>
      </c>
      <c r="D11" s="178"/>
      <c r="E11" s="245" t="s">
        <v>51</v>
      </c>
      <c r="F11" s="245"/>
      <c r="G11" s="245"/>
      <c r="H11" s="245"/>
      <c r="I11" s="170" t="s">
        <v>51</v>
      </c>
      <c r="J11" s="170" t="s">
        <v>106</v>
      </c>
      <c r="K11" s="181" t="s">
        <v>106</v>
      </c>
    </row>
    <row r="12" spans="2:11" ht="12.75">
      <c r="B12" s="55"/>
      <c r="C12" s="171"/>
      <c r="D12" s="171"/>
      <c r="E12" s="266"/>
      <c r="F12" s="266"/>
      <c r="G12" s="266"/>
      <c r="H12" s="266"/>
      <c r="I12" s="171"/>
      <c r="J12" s="171"/>
      <c r="K12" s="182"/>
    </row>
    <row r="13" spans="2:11" ht="12.75">
      <c r="B13" s="71" t="s">
        <v>124</v>
      </c>
      <c r="C13" s="172">
        <v>-50484986.79</v>
      </c>
      <c r="D13" s="172">
        <v>19423935.21</v>
      </c>
      <c r="E13" s="261">
        <f aca="true" t="shared" si="0" ref="E13:E18">+D13</f>
        <v>19423935.21</v>
      </c>
      <c r="F13" s="262"/>
      <c r="G13" s="262"/>
      <c r="H13" s="263"/>
      <c r="I13" s="172">
        <v>15513952.15</v>
      </c>
      <c r="J13" s="173">
        <f>+D13-E13</f>
        <v>0</v>
      </c>
      <c r="K13" s="183">
        <f aca="true" t="shared" si="1" ref="K13:K18">+E13-I13</f>
        <v>3909983.0600000005</v>
      </c>
    </row>
    <row r="14" spans="2:11" ht="12.75">
      <c r="B14" s="71" t="s">
        <v>123</v>
      </c>
      <c r="C14" s="172">
        <v>249391.59</v>
      </c>
      <c r="D14" s="172">
        <v>249391.59</v>
      </c>
      <c r="E14" s="261">
        <f t="shared" si="0"/>
        <v>249391.59</v>
      </c>
      <c r="F14" s="262"/>
      <c r="G14" s="262"/>
      <c r="H14" s="263"/>
      <c r="I14" s="172">
        <v>249391.59</v>
      </c>
      <c r="J14" s="173">
        <f>+D14-E14</f>
        <v>0</v>
      </c>
      <c r="K14" s="183">
        <f t="shared" si="1"/>
        <v>0</v>
      </c>
    </row>
    <row r="15" spans="2:11" ht="12.75">
      <c r="B15" s="71" t="s">
        <v>125</v>
      </c>
      <c r="C15" s="172">
        <v>3787564.81</v>
      </c>
      <c r="D15" s="172">
        <v>3802607.91</v>
      </c>
      <c r="E15" s="261">
        <f t="shared" si="0"/>
        <v>3802607.91</v>
      </c>
      <c r="F15" s="262"/>
      <c r="G15" s="262"/>
      <c r="H15" s="263"/>
      <c r="I15" s="172">
        <v>3807863.15</v>
      </c>
      <c r="J15" s="173">
        <f>+D15-E15</f>
        <v>0</v>
      </c>
      <c r="K15" s="183">
        <f t="shared" si="1"/>
        <v>-5255.239999999758</v>
      </c>
    </row>
    <row r="16" spans="2:11" ht="12.75">
      <c r="B16" s="71" t="s">
        <v>126</v>
      </c>
      <c r="C16" s="172">
        <v>49764.91</v>
      </c>
      <c r="D16" s="172">
        <v>49764.91</v>
      </c>
      <c r="E16" s="261">
        <f t="shared" si="0"/>
        <v>49764.91</v>
      </c>
      <c r="F16" s="262"/>
      <c r="G16" s="262"/>
      <c r="H16" s="263"/>
      <c r="I16" s="172">
        <v>49764.91</v>
      </c>
      <c r="J16" s="173">
        <f>+D16-E16</f>
        <v>0</v>
      </c>
      <c r="K16" s="183">
        <f t="shared" si="1"/>
        <v>0</v>
      </c>
    </row>
    <row r="17" spans="2:11" ht="12.75">
      <c r="B17" s="71" t="s">
        <v>165</v>
      </c>
      <c r="C17" s="173">
        <v>0</v>
      </c>
      <c r="D17" s="172">
        <v>0</v>
      </c>
      <c r="E17" s="261">
        <f t="shared" si="0"/>
        <v>0</v>
      </c>
      <c r="F17" s="262"/>
      <c r="G17" s="262"/>
      <c r="H17" s="263"/>
      <c r="I17" s="172">
        <v>0</v>
      </c>
      <c r="J17" s="173">
        <f>+D17-E17</f>
        <v>0</v>
      </c>
      <c r="K17" s="183">
        <f t="shared" si="1"/>
        <v>0</v>
      </c>
    </row>
    <row r="18" spans="2:11" ht="12.75">
      <c r="B18" s="71" t="s">
        <v>128</v>
      </c>
      <c r="C18" s="172">
        <v>0</v>
      </c>
      <c r="D18" s="172">
        <v>0</v>
      </c>
      <c r="E18" s="261">
        <f t="shared" si="0"/>
        <v>0</v>
      </c>
      <c r="F18" s="262"/>
      <c r="G18" s="262"/>
      <c r="H18" s="263"/>
      <c r="I18" s="172">
        <v>0</v>
      </c>
      <c r="J18" s="173">
        <f>D18-E18</f>
        <v>0</v>
      </c>
      <c r="K18" s="183">
        <f t="shared" si="1"/>
        <v>0</v>
      </c>
    </row>
    <row r="19" spans="2:11" ht="12.75">
      <c r="B19" s="72"/>
      <c r="C19" s="173"/>
      <c r="E19" s="271"/>
      <c r="F19" s="262"/>
      <c r="G19" s="262"/>
      <c r="H19" s="263"/>
      <c r="J19" s="173"/>
      <c r="K19" s="183"/>
    </row>
    <row r="20" spans="2:11" ht="12.75">
      <c r="B20" s="72" t="s">
        <v>26</v>
      </c>
      <c r="C20" s="173">
        <f>SUM(C13:C19)</f>
        <v>-46398265.48</v>
      </c>
      <c r="D20" s="173">
        <f>SUM(D13:D18)</f>
        <v>23525699.62</v>
      </c>
      <c r="E20" s="270">
        <f>SUM(E13:E19)</f>
        <v>23525699.62</v>
      </c>
      <c r="F20" s="270"/>
      <c r="G20" s="270"/>
      <c r="H20" s="270"/>
      <c r="I20" s="173">
        <f>SUM(I13:I18)</f>
        <v>19620971.8</v>
      </c>
      <c r="J20" s="173">
        <f>SUM(J13:J19)</f>
        <v>0</v>
      </c>
      <c r="K20" s="183">
        <f>SUM(K13:K19)</f>
        <v>3904727.8200000008</v>
      </c>
    </row>
    <row r="21" spans="2:11" ht="13.5" thickBot="1">
      <c r="B21" s="56"/>
      <c r="C21" s="174"/>
      <c r="D21" s="174"/>
      <c r="E21" s="264"/>
      <c r="F21" s="264"/>
      <c r="G21" s="264"/>
      <c r="H21" s="264"/>
      <c r="I21" s="174"/>
      <c r="J21" s="174"/>
      <c r="K21" s="184"/>
    </row>
    <row r="22" spans="3:11" ht="12.75">
      <c r="C22" s="175">
        <f>+'anexo 2 '!I20-2234851.18-'Anexo 2 Bis'!C20</f>
        <v>84625745.92999999</v>
      </c>
      <c r="D22" s="175">
        <f>+'anexo 2 '!J20-1928773.4-'Anexo 2 Bis'!D20</f>
        <v>14974528.299999993</v>
      </c>
      <c r="E22" s="265">
        <f>+'anexo 2 '!K20-'Anexo 2 Bis'!E20:H20-1928773.4</f>
        <v>14974528.299999991</v>
      </c>
      <c r="F22" s="265"/>
      <c r="G22" s="265"/>
      <c r="H22" s="265"/>
      <c r="I22" s="175">
        <f>+'anexo 2 '!L20-1872802.41-'Anexo 2 Bis'!I20</f>
        <v>8160072.18</v>
      </c>
      <c r="J22" s="175"/>
      <c r="K22" s="175">
        <f>+'anexo 2 '!O20-55970.99-'Anexo 2 Bis'!K20</f>
        <v>6814456.119999999</v>
      </c>
    </row>
    <row r="23" spans="5:8" ht="12.75">
      <c r="E23" s="252"/>
      <c r="F23" s="252"/>
      <c r="G23" s="252"/>
      <c r="H23" s="252"/>
    </row>
    <row r="24" spans="1:11" s="46" customFormat="1" ht="21" customHeight="1">
      <c r="A24" s="44"/>
      <c r="B24" s="45"/>
      <c r="C24" s="176"/>
      <c r="D24" s="241"/>
      <c r="E24" s="241"/>
      <c r="F24" s="241"/>
      <c r="G24" s="241"/>
      <c r="H24" s="242"/>
      <c r="I24" s="242"/>
      <c r="J24" s="243"/>
      <c r="K24" s="240"/>
    </row>
    <row r="25" spans="1:11" s="46" customFormat="1" ht="9" customHeight="1">
      <c r="A25" s="44"/>
      <c r="B25" s="47"/>
      <c r="C25" s="176"/>
      <c r="D25" s="244"/>
      <c r="E25" s="244"/>
      <c r="F25" s="244"/>
      <c r="G25" s="244"/>
      <c r="H25" s="242"/>
      <c r="I25" s="242"/>
      <c r="J25" s="239"/>
      <c r="K25" s="240"/>
    </row>
    <row r="26" spans="1:11" s="46" customFormat="1" ht="9.75" customHeight="1">
      <c r="A26" s="44"/>
      <c r="B26" s="47"/>
      <c r="C26" s="176"/>
      <c r="D26" s="244"/>
      <c r="E26" s="244"/>
      <c r="F26" s="244"/>
      <c r="G26" s="244"/>
      <c r="H26" s="242"/>
      <c r="I26" s="242"/>
      <c r="J26" s="239"/>
      <c r="K26" s="240"/>
    </row>
    <row r="34" ht="12.75">
      <c r="C34" s="176"/>
    </row>
  </sheetData>
  <sheetProtection/>
  <mergeCells count="23">
    <mergeCell ref="E20:H20"/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D1">
      <selection activeCell="A1" sqref="A1:J7"/>
    </sheetView>
  </sheetViews>
  <sheetFormatPr defaultColWidth="11.00390625" defaultRowHeight="12.75"/>
  <cols>
    <col min="1" max="1" width="4.875" style="0" bestFit="1" customWidth="1"/>
    <col min="2" max="2" width="5.25390625" style="0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19">
        <f>+'Anexo 2 Bis'!$B$7</f>
        <v>2012</v>
      </c>
      <c r="B2">
        <v>2</v>
      </c>
      <c r="C2" s="19" t="str">
        <f>+'Anexo 2 Bis'!$L$5</f>
        <v>010102</v>
      </c>
      <c r="D2" s="21" t="str">
        <f>+'Anexo 2 Bis'!B13</f>
        <v>41100 Personal</v>
      </c>
      <c r="E2" s="21">
        <f>+'Anexo 2 Bis'!C13</f>
        <v>-50484986.79</v>
      </c>
      <c r="F2" s="21">
        <f>+'Anexo 2 Bis'!D13</f>
        <v>19423935.21</v>
      </c>
      <c r="G2" s="21">
        <f>+'Anexo 2 Bis'!E13</f>
        <v>19423935.21</v>
      </c>
      <c r="H2" s="21">
        <f>+'Anexo 2 Bis'!I13</f>
        <v>15513952.15</v>
      </c>
      <c r="I2" s="21">
        <f>+'Anexo 2 Bis'!J13</f>
        <v>0</v>
      </c>
      <c r="J2" s="21">
        <f>+'Anexo 2 Bis'!K13</f>
        <v>3909983.0600000005</v>
      </c>
    </row>
    <row r="3" spans="1:10" ht="12.75">
      <c r="A3" s="19">
        <f>+'Anexo 2 Bis'!$B$7</f>
        <v>2012</v>
      </c>
      <c r="B3">
        <v>2</v>
      </c>
      <c r="C3" s="19" t="str">
        <f>+'Anexo 2 Bis'!$L$5</f>
        <v>010102</v>
      </c>
      <c r="D3" s="21" t="str">
        <f>+'Anexo 2 Bis'!B14</f>
        <v>41200 Bienes</v>
      </c>
      <c r="E3" s="21">
        <f>+'Anexo 2 Bis'!C14</f>
        <v>249391.59</v>
      </c>
      <c r="F3" s="21">
        <f>+'Anexo 2 Bis'!D14</f>
        <v>249391.59</v>
      </c>
      <c r="G3" s="21">
        <f>+'Anexo 2 Bis'!E14</f>
        <v>249391.59</v>
      </c>
      <c r="H3" s="21">
        <f>+'Anexo 2 Bis'!I14</f>
        <v>249391.59</v>
      </c>
      <c r="I3" s="21">
        <f>+'Anexo 2 Bis'!J14</f>
        <v>0</v>
      </c>
      <c r="J3" s="21">
        <f>+'Anexo 2 Bis'!K14</f>
        <v>0</v>
      </c>
    </row>
    <row r="4" spans="1:10" ht="12.75">
      <c r="A4" s="19">
        <f>+'Anexo 2 Bis'!$B$7</f>
        <v>2012</v>
      </c>
      <c r="B4">
        <v>2</v>
      </c>
      <c r="C4" s="19" t="str">
        <f>+'Anexo 2 Bis'!$L$5</f>
        <v>010102</v>
      </c>
      <c r="D4" s="21" t="str">
        <f>+'Anexo 2 Bis'!B15</f>
        <v>41300 Servicios</v>
      </c>
      <c r="E4" s="21">
        <f>+'Anexo 2 Bis'!C15</f>
        <v>3787564.81</v>
      </c>
      <c r="F4" s="21">
        <f>+'Anexo 2 Bis'!D15</f>
        <v>3802607.91</v>
      </c>
      <c r="G4" s="21">
        <f>+'Anexo 2 Bis'!E15</f>
        <v>3802607.91</v>
      </c>
      <c r="H4" s="21">
        <f>+'Anexo 2 Bis'!I15</f>
        <v>3807863.15</v>
      </c>
      <c r="I4" s="21">
        <f>+'Anexo 2 Bis'!J15</f>
        <v>0</v>
      </c>
      <c r="J4" s="21">
        <f>+'Anexo 2 Bis'!K15</f>
        <v>-5255.239999999758</v>
      </c>
    </row>
    <row r="5" spans="1:10" ht="12.75">
      <c r="A5" s="19">
        <f>+'Anexo 2 Bis'!$B$7</f>
        <v>2012</v>
      </c>
      <c r="B5">
        <v>2</v>
      </c>
      <c r="C5" s="19" t="str">
        <f>+'Anexo 2 Bis'!$L$5</f>
        <v>010102</v>
      </c>
      <c r="D5" s="21" t="str">
        <f>+'Anexo 2 Bis'!B16</f>
        <v>51100 Bs.Capital</v>
      </c>
      <c r="E5" s="21">
        <f>+'Anexo 2 Bis'!C16</f>
        <v>49764.91</v>
      </c>
      <c r="F5" s="21">
        <f>+'Anexo 2 Bis'!D16</f>
        <v>49764.91</v>
      </c>
      <c r="G5" s="21">
        <f>+'Anexo 2 Bis'!E16</f>
        <v>49764.91</v>
      </c>
      <c r="H5" s="21">
        <f>+'Anexo 2 Bis'!I16</f>
        <v>49764.91</v>
      </c>
      <c r="I5" s="21">
        <f>+'Anexo 2 Bis'!J16</f>
        <v>0</v>
      </c>
      <c r="J5" s="21">
        <f>+'Anexo 2 Bis'!K16</f>
        <v>0</v>
      </c>
    </row>
    <row r="6" spans="1:10" ht="12.75">
      <c r="A6" s="19">
        <f>+'Anexo 2 Bis'!$B$7</f>
        <v>2012</v>
      </c>
      <c r="B6">
        <v>2</v>
      </c>
      <c r="C6" s="19" t="str">
        <f>+'Anexo 2 Bis'!$L$5</f>
        <v>010102</v>
      </c>
      <c r="D6" s="21" t="str">
        <f>+'Anexo 2 Bis'!B17</f>
        <v>41300 Trasferencias</v>
      </c>
      <c r="E6" s="21">
        <f>+'Anexo 2 Bis'!C17</f>
        <v>0</v>
      </c>
      <c r="F6" s="21">
        <f>+'Anexo 2 Bis'!D17</f>
        <v>0</v>
      </c>
      <c r="G6" s="21">
        <f>+'Anexo 2 Bis'!E17</f>
        <v>0</v>
      </c>
      <c r="H6" s="21">
        <f>+'Anexo 2 Bis'!I17</f>
        <v>0</v>
      </c>
      <c r="I6" s="21">
        <f>+'Anexo 2 Bis'!J17</f>
        <v>0</v>
      </c>
      <c r="J6" s="21">
        <f>+'Anexo 2 Bis'!K17</f>
        <v>0</v>
      </c>
    </row>
    <row r="7" spans="1:10" ht="12.75">
      <c r="A7" s="19">
        <f>+'Anexo 2 Bis'!$B$7</f>
        <v>2012</v>
      </c>
      <c r="B7">
        <v>2</v>
      </c>
      <c r="C7" s="19" t="str">
        <f>+'Anexo 2 Bis'!$L$5</f>
        <v>010102</v>
      </c>
      <c r="D7" s="21" t="str">
        <f>+'Anexo 2 Bis'!B18</f>
        <v>74100 Deuda Ej.Anter</v>
      </c>
      <c r="E7" s="21">
        <f>+'Anexo 2 Bis'!C18</f>
        <v>0</v>
      </c>
      <c r="F7" s="21" t="e">
        <f>+'Anexo 2 Bis'!#REF!</f>
        <v>#REF!</v>
      </c>
      <c r="G7" s="21">
        <f>+'Anexo 2 Bis'!E18</f>
        <v>0</v>
      </c>
      <c r="H7" s="21" t="e">
        <f>+'Anexo 2 Bis'!#REF!</f>
        <v>#REF!</v>
      </c>
      <c r="I7" s="21">
        <f>+'Anexo 2 Bis'!J18</f>
        <v>0</v>
      </c>
      <c r="J7" s="21">
        <f>+'Anexo 2 Bis'!K18</f>
        <v>0</v>
      </c>
    </row>
    <row r="8" spans="1:10" ht="12.75">
      <c r="A8" s="19"/>
      <c r="C8" s="19"/>
      <c r="D8" s="21" t="str">
        <f>+'Anexo 2 Bis'!B20</f>
        <v>TOTALES</v>
      </c>
      <c r="E8" s="21">
        <f>+'Anexo 2 Bis'!C20</f>
        <v>-46398265.48</v>
      </c>
      <c r="F8" s="21">
        <f>+'Anexo 2 Bis'!D20</f>
        <v>23525699.62</v>
      </c>
      <c r="G8" s="21">
        <f>+'Anexo 2 Bis'!E20</f>
        <v>23525699.62</v>
      </c>
      <c r="H8" s="21">
        <f>+'Anexo 2 Bis'!I20</f>
        <v>19620971.8</v>
      </c>
      <c r="I8" s="21">
        <f>+'Anexo 2 Bis'!J20</f>
        <v>0</v>
      </c>
      <c r="J8" s="21">
        <f>+'Anexo 2 Bis'!K20</f>
        <v>3904727.8200000008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B1">
      <selection activeCell="F8" sqref="F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166</v>
      </c>
      <c r="K5" t="s">
        <v>2</v>
      </c>
      <c r="L5" s="57" t="s">
        <v>161</v>
      </c>
    </row>
    <row r="7" spans="1:8" ht="12.75">
      <c r="A7" t="s">
        <v>3</v>
      </c>
      <c r="B7" s="3">
        <v>2012</v>
      </c>
      <c r="D7" t="s">
        <v>4</v>
      </c>
      <c r="E7" s="60"/>
      <c r="F7" s="60" t="s">
        <v>73</v>
      </c>
      <c r="G7" s="60"/>
      <c r="H7" s="60"/>
    </row>
    <row r="8" ht="13.5" thickBot="1"/>
    <row r="9" spans="2:12" s="5" customFormat="1" ht="10.5">
      <c r="B9" s="255" t="s">
        <v>5</v>
      </c>
      <c r="C9" s="272" t="s">
        <v>86</v>
      </c>
      <c r="D9" s="272" t="s">
        <v>87</v>
      </c>
      <c r="E9" s="272"/>
      <c r="F9" s="272"/>
      <c r="G9" s="272"/>
      <c r="H9" s="272"/>
      <c r="I9" s="272" t="s">
        <v>88</v>
      </c>
      <c r="J9" s="4" t="s">
        <v>89</v>
      </c>
      <c r="K9" s="272" t="s">
        <v>90</v>
      </c>
      <c r="L9" s="48" t="s">
        <v>91</v>
      </c>
    </row>
    <row r="10" spans="2:12" s="5" customFormat="1" ht="10.5">
      <c r="B10" s="256"/>
      <c r="C10" s="273"/>
      <c r="D10" s="277" t="s">
        <v>16</v>
      </c>
      <c r="E10" s="277"/>
      <c r="F10" s="277"/>
      <c r="G10" s="277"/>
      <c r="H10" s="277"/>
      <c r="I10" s="273"/>
      <c r="J10" s="6" t="s">
        <v>92</v>
      </c>
      <c r="K10" s="273"/>
      <c r="L10" s="49" t="s">
        <v>93</v>
      </c>
    </row>
    <row r="11" spans="2:12" s="5" customFormat="1" ht="10.5">
      <c r="B11" s="256"/>
      <c r="C11" s="273"/>
      <c r="D11" s="273" t="s">
        <v>23</v>
      </c>
      <c r="E11" s="273" t="s">
        <v>24</v>
      </c>
      <c r="F11" s="273"/>
      <c r="G11" s="273"/>
      <c r="H11" s="273"/>
      <c r="I11" s="273"/>
      <c r="J11" s="6" t="s">
        <v>94</v>
      </c>
      <c r="K11" s="273"/>
      <c r="L11" s="49" t="s">
        <v>51</v>
      </c>
    </row>
    <row r="12" spans="2:12" s="5" customFormat="1" ht="11.25" thickBot="1">
      <c r="B12" s="257"/>
      <c r="C12" s="274"/>
      <c r="D12" s="274"/>
      <c r="E12" s="274"/>
      <c r="F12" s="274"/>
      <c r="G12" s="274"/>
      <c r="H12" s="274"/>
      <c r="I12" s="274"/>
      <c r="J12" s="7" t="s">
        <v>51</v>
      </c>
      <c r="K12" s="274"/>
      <c r="L12" s="52"/>
    </row>
    <row r="13" spans="2:12" s="5" customFormat="1" ht="10.5">
      <c r="B13" s="73"/>
      <c r="C13" s="74"/>
      <c r="D13" s="74"/>
      <c r="E13" s="275"/>
      <c r="F13" s="275"/>
      <c r="G13" s="275"/>
      <c r="H13" s="275"/>
      <c r="I13" s="74"/>
      <c r="J13" s="74"/>
      <c r="K13" s="74"/>
      <c r="L13" s="75"/>
    </row>
    <row r="14" spans="2:12" s="5" customFormat="1" ht="10.5">
      <c r="B14" s="76"/>
      <c r="C14" s="77"/>
      <c r="D14" s="77"/>
      <c r="E14" s="276"/>
      <c r="F14" s="276"/>
      <c r="G14" s="276"/>
      <c r="H14" s="276"/>
      <c r="I14" s="77"/>
      <c r="J14" s="77"/>
      <c r="K14" s="77"/>
      <c r="L14" s="78"/>
    </row>
    <row r="15" spans="2:12" s="5" customFormat="1" ht="10.5">
      <c r="B15" s="76"/>
      <c r="C15" s="77"/>
      <c r="D15" s="77"/>
      <c r="E15" s="276"/>
      <c r="F15" s="276"/>
      <c r="G15" s="276"/>
      <c r="H15" s="276"/>
      <c r="I15" s="77"/>
      <c r="J15" s="77"/>
      <c r="K15" s="77"/>
      <c r="L15" s="78"/>
    </row>
    <row r="16" spans="2:12" s="5" customFormat="1" ht="10.5">
      <c r="B16" s="76"/>
      <c r="C16" s="77"/>
      <c r="D16" s="77"/>
      <c r="E16" s="276"/>
      <c r="F16" s="276"/>
      <c r="G16" s="276"/>
      <c r="H16" s="276"/>
      <c r="I16" s="77"/>
      <c r="J16" s="77"/>
      <c r="K16" s="77"/>
      <c r="L16" s="78"/>
    </row>
    <row r="17" spans="2:12" s="5" customFormat="1" ht="10.5">
      <c r="B17" s="76"/>
      <c r="C17" s="77"/>
      <c r="D17" s="77"/>
      <c r="E17" s="276"/>
      <c r="F17" s="276"/>
      <c r="G17" s="276"/>
      <c r="H17" s="276"/>
      <c r="I17" s="77"/>
      <c r="J17" s="77"/>
      <c r="K17" s="77"/>
      <c r="L17" s="78"/>
    </row>
    <row r="18" spans="2:12" s="5" customFormat="1" ht="10.5">
      <c r="B18" s="76"/>
      <c r="C18" s="77"/>
      <c r="D18" s="278" t="s">
        <v>113</v>
      </c>
      <c r="E18" s="279"/>
      <c r="F18" s="279"/>
      <c r="G18" s="279"/>
      <c r="H18" s="279"/>
      <c r="I18" s="280"/>
      <c r="J18" s="77"/>
      <c r="K18" s="77"/>
      <c r="L18" s="78"/>
    </row>
    <row r="19" spans="2:12" s="5" customFormat="1" ht="10.5">
      <c r="B19" s="76"/>
      <c r="C19" s="77"/>
      <c r="D19" s="77"/>
      <c r="E19" s="276"/>
      <c r="F19" s="276"/>
      <c r="G19" s="276"/>
      <c r="H19" s="276"/>
      <c r="I19" s="77"/>
      <c r="J19" s="77"/>
      <c r="K19" s="77"/>
      <c r="L19" s="78"/>
    </row>
    <row r="20" spans="2:12" s="5" customFormat="1" ht="10.5">
      <c r="B20" s="76"/>
      <c r="C20" s="77"/>
      <c r="D20" s="77"/>
      <c r="E20" s="276"/>
      <c r="F20" s="276"/>
      <c r="G20" s="276"/>
      <c r="H20" s="276"/>
      <c r="I20" s="77"/>
      <c r="J20" s="77"/>
      <c r="K20" s="77"/>
      <c r="L20" s="78"/>
    </row>
    <row r="21" spans="2:12" s="5" customFormat="1" ht="10.5">
      <c r="B21" s="76"/>
      <c r="C21" s="77"/>
      <c r="D21" s="77"/>
      <c r="E21" s="276"/>
      <c r="F21" s="276"/>
      <c r="G21" s="276"/>
      <c r="H21" s="276"/>
      <c r="I21" s="77"/>
      <c r="J21" s="77"/>
      <c r="K21" s="77"/>
      <c r="L21" s="78"/>
    </row>
    <row r="22" spans="2:12" s="5" customFormat="1" ht="10.5">
      <c r="B22" s="76"/>
      <c r="C22" s="77"/>
      <c r="D22" s="77"/>
      <c r="E22" s="276"/>
      <c r="F22" s="276"/>
      <c r="G22" s="276"/>
      <c r="H22" s="276"/>
      <c r="I22" s="77"/>
      <c r="J22" s="77"/>
      <c r="K22" s="77"/>
      <c r="L22" s="78"/>
    </row>
    <row r="23" spans="2:12" s="5" customFormat="1" ht="10.5">
      <c r="B23" s="76"/>
      <c r="C23" s="77"/>
      <c r="D23" s="77"/>
      <c r="E23" s="276"/>
      <c r="F23" s="276"/>
      <c r="G23" s="276"/>
      <c r="H23" s="276"/>
      <c r="I23" s="77"/>
      <c r="J23" s="77"/>
      <c r="K23" s="77"/>
      <c r="L23" s="78"/>
    </row>
    <row r="24" spans="2:12" s="5" customFormat="1" ht="10.5">
      <c r="B24" s="76"/>
      <c r="C24" s="77"/>
      <c r="D24" s="77"/>
      <c r="E24" s="276"/>
      <c r="F24" s="276"/>
      <c r="G24" s="276"/>
      <c r="H24" s="276"/>
      <c r="I24" s="77"/>
      <c r="J24" s="77"/>
      <c r="K24" s="77"/>
      <c r="L24" s="78"/>
    </row>
    <row r="25" spans="2:12" s="5" customFormat="1" ht="10.5">
      <c r="B25" s="76"/>
      <c r="C25" s="77"/>
      <c r="D25" s="77"/>
      <c r="E25" s="276"/>
      <c r="F25" s="276"/>
      <c r="G25" s="276"/>
      <c r="H25" s="276"/>
      <c r="I25" s="77"/>
      <c r="J25" s="77"/>
      <c r="K25" s="77"/>
      <c r="L25" s="78"/>
    </row>
    <row r="26" spans="2:12" s="5" customFormat="1" ht="10.5">
      <c r="B26" s="79"/>
      <c r="C26" s="80"/>
      <c r="D26" s="80"/>
      <c r="E26" s="281"/>
      <c r="F26" s="281"/>
      <c r="G26" s="281"/>
      <c r="H26" s="281"/>
      <c r="I26" s="80"/>
      <c r="J26" s="80"/>
      <c r="K26" s="80"/>
      <c r="L26" s="81">
        <v>0</v>
      </c>
    </row>
    <row r="27" spans="2:12" s="5" customFormat="1" ht="11.25" thickBot="1">
      <c r="B27" s="82"/>
      <c r="C27" s="54"/>
      <c r="D27" s="54"/>
      <c r="E27" s="54"/>
      <c r="F27" s="54"/>
      <c r="G27" s="54"/>
      <c r="H27" s="54"/>
      <c r="I27" s="54"/>
      <c r="J27" s="54"/>
      <c r="K27" s="54"/>
      <c r="L27" s="83"/>
    </row>
    <row r="28" s="5" customFormat="1" ht="10.5"/>
    <row r="29" spans="1:11" s="46" customFormat="1" ht="21" customHeight="1">
      <c r="A29" s="44"/>
      <c r="B29" s="45"/>
      <c r="D29" s="241"/>
      <c r="E29" s="241"/>
      <c r="F29" s="241"/>
      <c r="G29" s="241"/>
      <c r="H29" s="242"/>
      <c r="I29" s="242"/>
      <c r="J29" s="241"/>
      <c r="K29" s="242"/>
    </row>
    <row r="30" spans="1:11" s="46" customFormat="1" ht="9" customHeight="1">
      <c r="A30" s="44"/>
      <c r="B30" s="47"/>
      <c r="D30" s="244"/>
      <c r="E30" s="244"/>
      <c r="F30" s="244"/>
      <c r="G30" s="244"/>
      <c r="H30" s="242"/>
      <c r="I30" s="242"/>
      <c r="J30" s="244"/>
      <c r="K30" s="242"/>
    </row>
    <row r="31" spans="1:11" s="46" customFormat="1" ht="9.75" customHeight="1">
      <c r="A31" s="44"/>
      <c r="B31" s="47"/>
      <c r="D31" s="244"/>
      <c r="E31" s="244"/>
      <c r="F31" s="244"/>
      <c r="G31" s="244"/>
      <c r="H31" s="242"/>
      <c r="I31" s="242"/>
      <c r="J31" s="244"/>
      <c r="K31" s="242"/>
    </row>
  </sheetData>
  <sheetProtection/>
  <mergeCells count="29"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19">
        <f>+'anexo 3 '!$B$7</f>
        <v>2012</v>
      </c>
      <c r="B2" t="e">
        <f>+'anexo 3 '!$G$7+'anexo 3 '!$E$7+'anexo 3 '!$F$7+'anexo 3 '!$H$7</f>
        <v>#VALUE!</v>
      </c>
      <c r="C2" s="19" t="str">
        <f>+'anexo 3 '!$L$5</f>
        <v>010102</v>
      </c>
      <c r="E2" s="21"/>
      <c r="F2" s="21"/>
      <c r="G2" s="21"/>
      <c r="H2" s="21"/>
      <c r="I2" s="21"/>
      <c r="J2" s="21"/>
      <c r="K2" s="21"/>
    </row>
    <row r="3" spans="1:11" ht="12.75">
      <c r="A3" s="19">
        <f>+'anexo 3 '!$B$7</f>
        <v>2012</v>
      </c>
      <c r="B3" t="e">
        <f>+'anexo 3 '!$G$7+'anexo 3 '!$E$7+'anexo 3 '!$F$7+'anexo 3 '!$H$7</f>
        <v>#VALUE!</v>
      </c>
      <c r="C3" s="19" t="str">
        <f>+'anexo 3 '!$L$5</f>
        <v>010102</v>
      </c>
      <c r="E3" s="21"/>
      <c r="F3" s="21"/>
      <c r="G3" s="21"/>
      <c r="H3" s="21"/>
      <c r="I3" s="21"/>
      <c r="J3" s="21"/>
      <c r="K3" s="21"/>
    </row>
    <row r="4" spans="1:11" ht="12.75">
      <c r="A4" s="19">
        <f>+'anexo 3 '!$B$7</f>
        <v>2012</v>
      </c>
      <c r="B4" t="e">
        <f>+'anexo 3 '!$G$7+'anexo 3 '!$E$7+'anexo 3 '!$F$7+'anexo 3 '!$H$7</f>
        <v>#VALUE!</v>
      </c>
      <c r="C4" s="19" t="str">
        <f>+'anexo 3 '!$L$5</f>
        <v>010102</v>
      </c>
      <c r="E4" s="21"/>
      <c r="F4" s="21"/>
      <c r="G4" s="21"/>
      <c r="H4" s="21"/>
      <c r="I4" s="21"/>
      <c r="J4" s="21"/>
      <c r="K4" s="21"/>
    </row>
    <row r="5" spans="1:11" ht="12.75">
      <c r="A5" s="19">
        <f>+'anexo 3 '!$B$7</f>
        <v>2012</v>
      </c>
      <c r="B5" t="e">
        <f>+'anexo 3 '!$G$7+'anexo 3 '!$E$7+'anexo 3 '!$F$7+'anexo 3 '!$H$7</f>
        <v>#VALUE!</v>
      </c>
      <c r="C5" s="19" t="str">
        <f>+'anexo 3 '!$L$5</f>
        <v>010102</v>
      </c>
      <c r="E5" s="21"/>
      <c r="F5" s="21"/>
      <c r="G5" s="21"/>
      <c r="H5" s="21"/>
      <c r="I5" s="21"/>
      <c r="J5" s="21"/>
      <c r="K5" s="21"/>
    </row>
    <row r="6" spans="1:11" ht="12.75">
      <c r="A6" s="19">
        <f>+'anexo 3 '!$B$7</f>
        <v>2012</v>
      </c>
      <c r="B6" t="e">
        <f>+'anexo 3 '!$G$7+'anexo 3 '!$E$7+'anexo 3 '!$F$7+'anexo 3 '!$H$7</f>
        <v>#VALUE!</v>
      </c>
      <c r="C6" s="19" t="str">
        <f>+'anexo 3 '!$L$5</f>
        <v>010102</v>
      </c>
      <c r="E6" s="21"/>
      <c r="F6" s="21" t="str">
        <f>+'anexo 3 '!D18</f>
        <v>N   O          A   P   L   I   C   A   B   L   E</v>
      </c>
      <c r="G6" s="21"/>
      <c r="H6" s="21"/>
      <c r="I6" s="21"/>
      <c r="J6" s="21"/>
      <c r="K6" s="21"/>
    </row>
    <row r="7" spans="1:11" ht="12.75">
      <c r="A7" s="19">
        <f>+'anexo 3 '!$B$7</f>
        <v>2012</v>
      </c>
      <c r="B7" t="e">
        <f>+'anexo 3 '!$G$7+'anexo 3 '!$E$7+'anexo 3 '!$F$7+'anexo 3 '!$H$7</f>
        <v>#VALUE!</v>
      </c>
      <c r="C7" s="19" t="str">
        <f>+'anexo 3 '!$L$5</f>
        <v>010102</v>
      </c>
      <c r="E7" s="21"/>
      <c r="F7" s="21"/>
      <c r="G7" s="21"/>
      <c r="H7" s="21"/>
      <c r="I7" s="21"/>
      <c r="J7" s="21"/>
      <c r="K7" s="21"/>
    </row>
    <row r="8" spans="1:11" ht="12.75">
      <c r="A8" s="19">
        <f>+'anexo 3 '!$B$7</f>
        <v>2012</v>
      </c>
      <c r="B8" t="e">
        <f>+'anexo 3 '!$G$7+'anexo 3 '!$E$7+'anexo 3 '!$F$7+'anexo 3 '!$H$7</f>
        <v>#VALUE!</v>
      </c>
      <c r="C8" s="19" t="str">
        <f>+'anexo 3 '!$L$5</f>
        <v>010102</v>
      </c>
      <c r="E8" s="21"/>
      <c r="F8" s="21"/>
      <c r="G8" s="21"/>
      <c r="H8" s="21"/>
      <c r="I8" s="21"/>
      <c r="J8" s="21"/>
      <c r="K8" s="21"/>
    </row>
    <row r="9" spans="1:11" ht="12.75">
      <c r="A9" s="19">
        <f>+'anexo 3 '!$B$7</f>
        <v>2012</v>
      </c>
      <c r="B9" t="e">
        <f>+'anexo 3 '!$G$7+'anexo 3 '!$E$7+'anexo 3 '!$F$7+'anexo 3 '!$H$7</f>
        <v>#VALUE!</v>
      </c>
      <c r="C9" s="19" t="str">
        <f>+'anexo 3 '!$L$5</f>
        <v>010102</v>
      </c>
      <c r="E9" s="21"/>
      <c r="F9" s="21"/>
      <c r="G9" s="21"/>
      <c r="H9" s="21"/>
      <c r="I9" s="21"/>
      <c r="J9" s="21"/>
      <c r="K9" s="21"/>
    </row>
    <row r="10" spans="1:11" ht="12.75">
      <c r="A10" s="19">
        <f>+'anexo 3 '!$B$7</f>
        <v>2012</v>
      </c>
      <c r="B10" t="e">
        <f>+'anexo 3 '!$G$7+'anexo 3 '!$E$7+'anexo 3 '!$F$7+'anexo 3 '!$H$7</f>
        <v>#VALUE!</v>
      </c>
      <c r="C10" s="19" t="str">
        <f>+'anexo 3 '!$L$5</f>
        <v>010102</v>
      </c>
      <c r="E10" s="21"/>
      <c r="F10" s="21"/>
      <c r="G10" s="21"/>
      <c r="H10" s="21"/>
      <c r="I10" s="21"/>
      <c r="J10" s="21"/>
      <c r="K10" s="21"/>
    </row>
    <row r="11" spans="1:11" ht="12.75">
      <c r="A11" s="19">
        <f>+'anexo 3 '!$B$7</f>
        <v>2012</v>
      </c>
      <c r="B11" t="e">
        <f>+'anexo 3 '!$G$7+'anexo 3 '!$E$7+'anexo 3 '!$F$7+'anexo 3 '!$H$7</f>
        <v>#VALUE!</v>
      </c>
      <c r="C11" s="19" t="str">
        <f>+'anexo 3 '!$L$5</f>
        <v>010102</v>
      </c>
      <c r="E11" s="21"/>
      <c r="F11" s="21"/>
      <c r="G11" s="21"/>
      <c r="H11" s="21"/>
      <c r="I11" s="21"/>
      <c r="J11" s="21"/>
      <c r="K11" s="21"/>
    </row>
    <row r="12" spans="1:11" ht="12.75">
      <c r="A12" s="19">
        <f>+'anexo 3 '!$B$7</f>
        <v>2012</v>
      </c>
      <c r="B12" t="e">
        <f>+'anexo 3 '!$G$7+'anexo 3 '!$E$7+'anexo 3 '!$F$7+'anexo 3 '!$H$7</f>
        <v>#VALUE!</v>
      </c>
      <c r="C12" s="19" t="str">
        <f>+'anexo 3 '!$L$5</f>
        <v>010102</v>
      </c>
      <c r="E12" s="21"/>
      <c r="F12" s="21"/>
      <c r="G12" s="21"/>
      <c r="H12" s="21"/>
      <c r="I12" s="21"/>
      <c r="J12" s="21"/>
      <c r="K12" s="21"/>
    </row>
    <row r="13" spans="1:11" ht="12.75">
      <c r="A13" s="19">
        <f>+'anexo 3 '!$B$7</f>
        <v>2012</v>
      </c>
      <c r="B13" t="e">
        <f>+'anexo 3 '!$G$7+'anexo 3 '!$E$7+'anexo 3 '!$F$7+'anexo 3 '!$H$7</f>
        <v>#VALUE!</v>
      </c>
      <c r="C13" s="19" t="str">
        <f>+'anexo 3 '!$L$5</f>
        <v>010102</v>
      </c>
      <c r="E13" s="21"/>
      <c r="F13" s="21"/>
      <c r="G13" s="21"/>
      <c r="H13" s="21"/>
      <c r="I13" s="21"/>
      <c r="J13" s="21"/>
      <c r="K13" s="21"/>
    </row>
    <row r="14" spans="1:11" ht="12.75">
      <c r="A14" s="19">
        <f>+'anexo 3 '!$B$7</f>
        <v>2012</v>
      </c>
      <c r="B14" t="e">
        <f>+'anexo 3 '!$G$7+'anexo 3 '!$E$7+'anexo 3 '!$F$7+'anexo 3 '!$H$7</f>
        <v>#VALUE!</v>
      </c>
      <c r="C14" s="19" t="str">
        <f>+'anexo 3 '!$L$5</f>
        <v>010102</v>
      </c>
      <c r="E14" s="21"/>
      <c r="F14" s="21"/>
      <c r="G14" s="21"/>
      <c r="H14" s="21"/>
      <c r="I14" s="21"/>
      <c r="J14" s="21"/>
      <c r="K14" s="21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2">
      <selection activeCell="I27" sqref="I27"/>
    </sheetView>
  </sheetViews>
  <sheetFormatPr defaultColWidth="10.00390625" defaultRowHeight="12.75"/>
  <cols>
    <col min="1" max="1" width="9.25390625" style="22" customWidth="1"/>
    <col min="2" max="2" width="5.50390625" style="22" customWidth="1"/>
    <col min="3" max="3" width="26.00390625" style="23" customWidth="1"/>
    <col min="4" max="4" width="3.50390625" style="23" customWidth="1"/>
    <col min="5" max="5" width="2.625" style="23" customWidth="1"/>
    <col min="6" max="6" width="3.125" style="23" customWidth="1"/>
    <col min="7" max="7" width="3.375" style="23" customWidth="1"/>
    <col min="8" max="8" width="13.375" style="23" customWidth="1"/>
    <col min="9" max="9" width="13.75390625" style="23" customWidth="1"/>
    <col min="10" max="10" width="16.875" style="23" customWidth="1"/>
    <col min="11" max="11" width="9.00390625" style="23" customWidth="1"/>
    <col min="12" max="16384" width="10.00390625" style="23" customWidth="1"/>
  </cols>
  <sheetData>
    <row r="1" spans="1:16" ht="15">
      <c r="A1" s="235" t="s">
        <v>0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2"/>
      <c r="M1" s="22"/>
      <c r="N1" s="22"/>
      <c r="O1" s="22"/>
      <c r="P1" s="22"/>
    </row>
    <row r="2" spans="1:16" s="24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4" customFormat="1" ht="12.75">
      <c r="A3" s="237" t="s">
        <v>39</v>
      </c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"/>
      <c r="M3" s="23"/>
      <c r="N3" s="23"/>
      <c r="O3" s="23"/>
      <c r="P3" s="23"/>
    </row>
    <row r="4" spans="1:3" ht="12.75">
      <c r="A4" s="23"/>
      <c r="B4" s="23"/>
      <c r="C4" s="25"/>
    </row>
    <row r="5" spans="1:11" ht="12.75">
      <c r="A5" s="58" t="s">
        <v>160</v>
      </c>
      <c r="B5" s="26"/>
      <c r="C5" s="27"/>
      <c r="D5" s="27"/>
      <c r="E5" s="27"/>
      <c r="F5" s="27"/>
      <c r="G5" s="27"/>
      <c r="H5" s="27"/>
      <c r="I5" s="12"/>
      <c r="J5" s="12" t="s">
        <v>40</v>
      </c>
      <c r="K5" s="13" t="s">
        <v>161</v>
      </c>
    </row>
    <row r="6" spans="1:11" ht="12.75">
      <c r="A6" s="26" t="s">
        <v>41</v>
      </c>
      <c r="B6" s="14">
        <v>2012</v>
      </c>
      <c r="C6" s="15" t="s">
        <v>42</v>
      </c>
      <c r="D6" s="17"/>
      <c r="E6" s="17" t="s">
        <v>73</v>
      </c>
      <c r="F6" s="17"/>
      <c r="G6" s="17"/>
      <c r="H6" s="12"/>
      <c r="I6" s="12"/>
      <c r="J6" s="12"/>
      <c r="K6" s="12"/>
    </row>
    <row r="7" spans="1:11" ht="12.75">
      <c r="A7" s="26"/>
      <c r="B7" s="26"/>
      <c r="C7" s="15"/>
      <c r="D7" s="12"/>
      <c r="E7" s="12"/>
      <c r="F7" s="12"/>
      <c r="G7" s="12"/>
      <c r="H7" s="12"/>
      <c r="I7" s="12"/>
      <c r="J7" s="12"/>
      <c r="K7" s="12"/>
    </row>
    <row r="8" spans="1:2" ht="12.75">
      <c r="A8" s="18"/>
      <c r="B8" s="18"/>
    </row>
    <row r="9" spans="1:11" ht="13.5" customHeight="1">
      <c r="A9" s="84"/>
      <c r="B9" s="85"/>
      <c r="C9" s="86"/>
      <c r="D9" s="85"/>
      <c r="E9" s="85"/>
      <c r="F9" s="85"/>
      <c r="G9" s="85"/>
      <c r="H9" s="87" t="s">
        <v>43</v>
      </c>
      <c r="I9" s="85" t="s">
        <v>44</v>
      </c>
      <c r="J9" s="88" t="s">
        <v>45</v>
      </c>
      <c r="K9" s="88"/>
    </row>
    <row r="10" spans="1:11" ht="12.75">
      <c r="A10" s="89"/>
      <c r="B10" s="90"/>
      <c r="C10" s="91" t="s">
        <v>46</v>
      </c>
      <c r="D10" s="91"/>
      <c r="E10" s="91"/>
      <c r="F10" s="91"/>
      <c r="G10" s="91"/>
      <c r="H10" s="92" t="s">
        <v>47</v>
      </c>
      <c r="I10" s="90" t="s">
        <v>48</v>
      </c>
      <c r="J10" s="92" t="s">
        <v>49</v>
      </c>
      <c r="K10" s="92" t="s">
        <v>50</v>
      </c>
    </row>
    <row r="11" spans="1:11" ht="12.75">
      <c r="A11" s="93"/>
      <c r="B11" s="94"/>
      <c r="C11" s="95"/>
      <c r="D11" s="95"/>
      <c r="E11" s="95"/>
      <c r="F11" s="95"/>
      <c r="G11" s="95"/>
      <c r="H11" s="96" t="s">
        <v>51</v>
      </c>
      <c r="I11" s="94" t="s">
        <v>4</v>
      </c>
      <c r="J11" s="97" t="s">
        <v>52</v>
      </c>
      <c r="K11" s="97"/>
    </row>
    <row r="12" spans="1:11" ht="12.75">
      <c r="A12" s="89"/>
      <c r="B12" s="90"/>
      <c r="C12" s="98"/>
      <c r="D12" s="98"/>
      <c r="E12" s="98"/>
      <c r="F12" s="98"/>
      <c r="G12" s="98"/>
      <c r="H12" s="99"/>
      <c r="I12" s="99"/>
      <c r="J12" s="99"/>
      <c r="K12" s="99"/>
    </row>
    <row r="13" spans="1:11" ht="12.75">
      <c r="A13" s="89" t="s">
        <v>53</v>
      </c>
      <c r="B13" s="100">
        <v>1</v>
      </c>
      <c r="C13" s="98" t="s">
        <v>54</v>
      </c>
      <c r="D13" s="101"/>
      <c r="E13" s="101"/>
      <c r="F13" s="101"/>
      <c r="G13" s="102"/>
      <c r="H13" s="103">
        <f>+'anexo 3 '!L26</f>
        <v>0</v>
      </c>
      <c r="I13" s="103">
        <v>0</v>
      </c>
      <c r="J13" s="103">
        <f>+H13-I13</f>
        <v>0</v>
      </c>
      <c r="K13" s="104" t="s">
        <v>55</v>
      </c>
    </row>
    <row r="14" spans="1:11" ht="12.75">
      <c r="A14" s="89" t="s">
        <v>56</v>
      </c>
      <c r="B14" s="100">
        <v>2</v>
      </c>
      <c r="C14" s="105" t="s">
        <v>57</v>
      </c>
      <c r="D14" s="101"/>
      <c r="E14" s="101"/>
      <c r="F14" s="101"/>
      <c r="G14" s="102"/>
      <c r="H14" s="106">
        <f>+SUM('Anexo 2 Bis'!D13:D15)</f>
        <v>23475934.71</v>
      </c>
      <c r="I14" s="106">
        <f>+'Anexo I Programacion Financiera'!I14</f>
        <v>24535677</v>
      </c>
      <c r="J14" s="106">
        <f>+H14-I14</f>
        <v>-1059742.289999999</v>
      </c>
      <c r="K14" s="104" t="s">
        <v>58</v>
      </c>
    </row>
    <row r="15" spans="1:11" ht="19.5" customHeight="1">
      <c r="A15" s="89" t="s">
        <v>59</v>
      </c>
      <c r="B15" s="100">
        <v>3</v>
      </c>
      <c r="C15" s="105" t="s">
        <v>60</v>
      </c>
      <c r="D15" s="101"/>
      <c r="E15" s="101"/>
      <c r="F15" s="101"/>
      <c r="G15" s="102"/>
      <c r="H15" s="103">
        <f>+H13-H14</f>
        <v>-23475934.71</v>
      </c>
      <c r="I15" s="103">
        <f>+I13-I14</f>
        <v>-24535677</v>
      </c>
      <c r="J15" s="103">
        <f>+J13-J14</f>
        <v>1059742.289999999</v>
      </c>
      <c r="K15" s="104"/>
    </row>
    <row r="16" spans="1:11" ht="12.75">
      <c r="A16" s="89" t="s">
        <v>61</v>
      </c>
      <c r="B16" s="100">
        <v>4</v>
      </c>
      <c r="C16" s="105" t="s">
        <v>62</v>
      </c>
      <c r="D16" s="107"/>
      <c r="E16" s="107"/>
      <c r="F16" s="107"/>
      <c r="G16" s="108"/>
      <c r="H16" s="109">
        <v>0</v>
      </c>
      <c r="I16" s="103">
        <v>0</v>
      </c>
      <c r="J16" s="103">
        <f>+H16-I16</f>
        <v>0</v>
      </c>
      <c r="K16" s="104" t="s">
        <v>55</v>
      </c>
    </row>
    <row r="17" spans="1:11" ht="12.75">
      <c r="A17" s="89" t="s">
        <v>63</v>
      </c>
      <c r="B17" s="100">
        <v>5</v>
      </c>
      <c r="C17" s="105" t="s">
        <v>64</v>
      </c>
      <c r="D17" s="101"/>
      <c r="E17" s="101"/>
      <c r="F17" s="101"/>
      <c r="G17" s="102"/>
      <c r="H17" s="106">
        <f>+SUM('Anexo 2 Bis'!D16:D17)</f>
        <v>49764.91</v>
      </c>
      <c r="I17" s="106">
        <f>+'Anexo I Programacion Financiera'!I17</f>
        <v>96469</v>
      </c>
      <c r="J17" s="106">
        <f>+H17-I17</f>
        <v>-46704.09</v>
      </c>
      <c r="K17" s="104" t="s">
        <v>58</v>
      </c>
    </row>
    <row r="18" spans="1:11" ht="19.5" customHeight="1">
      <c r="A18" s="89" t="s">
        <v>65</v>
      </c>
      <c r="B18" s="100">
        <v>6</v>
      </c>
      <c r="C18" s="105" t="s">
        <v>66</v>
      </c>
      <c r="D18" s="101"/>
      <c r="E18" s="101"/>
      <c r="F18" s="101"/>
      <c r="G18" s="102"/>
      <c r="H18" s="103">
        <f>+H15+H16-H17</f>
        <v>-23525699.62</v>
      </c>
      <c r="I18" s="103">
        <f>+I15+I16-I17</f>
        <v>-24632146</v>
      </c>
      <c r="J18" s="103">
        <f>+J15+J16-J17</f>
        <v>1106446.3799999992</v>
      </c>
      <c r="K18" s="104"/>
    </row>
    <row r="19" spans="1:11" ht="12.75">
      <c r="A19" s="89"/>
      <c r="B19" s="100">
        <v>7</v>
      </c>
      <c r="C19" s="105" t="s">
        <v>121</v>
      </c>
      <c r="D19" s="101"/>
      <c r="E19" s="101"/>
      <c r="F19" s="101"/>
      <c r="G19" s="102"/>
      <c r="H19" s="103">
        <f>+H13+H16</f>
        <v>0</v>
      </c>
      <c r="I19" s="103">
        <f>+I13-I16</f>
        <v>0</v>
      </c>
      <c r="J19" s="103">
        <f>+J13-J16</f>
        <v>0</v>
      </c>
      <c r="K19" s="104"/>
    </row>
    <row r="20" spans="1:11" ht="12.75">
      <c r="A20" s="89"/>
      <c r="B20" s="100">
        <v>8</v>
      </c>
      <c r="C20" s="105" t="s">
        <v>122</v>
      </c>
      <c r="D20" s="101"/>
      <c r="E20" s="101"/>
      <c r="F20" s="101"/>
      <c r="G20" s="102"/>
      <c r="H20" s="106">
        <f>+H14+H17</f>
        <v>23525699.62</v>
      </c>
      <c r="I20" s="106">
        <f>+I14+I17</f>
        <v>24632146</v>
      </c>
      <c r="J20" s="106">
        <f>+J14+J17</f>
        <v>-1106446.3799999992</v>
      </c>
      <c r="K20" s="104"/>
    </row>
    <row r="21" spans="1:11" ht="18" customHeight="1">
      <c r="A21" s="89" t="s">
        <v>67</v>
      </c>
      <c r="B21" s="100">
        <v>9</v>
      </c>
      <c r="C21" s="105" t="s">
        <v>68</v>
      </c>
      <c r="D21" s="101"/>
      <c r="E21" s="101"/>
      <c r="F21" s="101"/>
      <c r="G21" s="102"/>
      <c r="H21" s="103">
        <v>0</v>
      </c>
      <c r="I21" s="103">
        <v>0</v>
      </c>
      <c r="J21" s="103">
        <f>+H21-I21</f>
        <v>0</v>
      </c>
      <c r="K21" s="104" t="s">
        <v>55</v>
      </c>
    </row>
    <row r="22" spans="1:11" ht="12.75">
      <c r="A22" s="89" t="s">
        <v>69</v>
      </c>
      <c r="B22" s="100">
        <v>10</v>
      </c>
      <c r="C22" s="105" t="s">
        <v>70</v>
      </c>
      <c r="D22" s="101"/>
      <c r="E22" s="101"/>
      <c r="F22" s="101"/>
      <c r="G22" s="102"/>
      <c r="H22" s="103">
        <v>0</v>
      </c>
      <c r="I22" s="103">
        <v>0</v>
      </c>
      <c r="J22" s="103">
        <f>+H22-I22</f>
        <v>0</v>
      </c>
      <c r="K22" s="104" t="s">
        <v>58</v>
      </c>
    </row>
    <row r="23" spans="1:11" ht="19.5" customHeight="1">
      <c r="A23" s="89" t="s">
        <v>71</v>
      </c>
      <c r="B23" s="100">
        <v>11</v>
      </c>
      <c r="C23" s="105" t="s">
        <v>72</v>
      </c>
      <c r="D23" s="101"/>
      <c r="E23" s="101"/>
      <c r="F23" s="101"/>
      <c r="G23" s="102"/>
      <c r="H23" s="106">
        <f>+H18+H21-H22</f>
        <v>-23525699.62</v>
      </c>
      <c r="I23" s="106">
        <f>+I18+I21-I22</f>
        <v>-24632146</v>
      </c>
      <c r="J23" s="106">
        <f>+J18+J21-J22</f>
        <v>1106446.3799999992</v>
      </c>
      <c r="K23" s="104"/>
    </row>
    <row r="24" spans="1:11" ht="18.75" customHeight="1">
      <c r="A24" s="89" t="s">
        <v>73</v>
      </c>
      <c r="B24" s="100">
        <v>12</v>
      </c>
      <c r="C24" s="105" t="s">
        <v>74</v>
      </c>
      <c r="D24" s="101"/>
      <c r="E24" s="101"/>
      <c r="F24" s="101"/>
      <c r="G24" s="102"/>
      <c r="H24" s="103">
        <v>0</v>
      </c>
      <c r="I24" s="103">
        <v>0</v>
      </c>
      <c r="J24" s="103">
        <f>+H24-I24</f>
        <v>0</v>
      </c>
      <c r="K24" s="104"/>
    </row>
    <row r="25" spans="1:11" ht="12.75">
      <c r="A25" s="89" t="s">
        <v>75</v>
      </c>
      <c r="B25" s="100">
        <v>13</v>
      </c>
      <c r="C25" s="105" t="s">
        <v>76</v>
      </c>
      <c r="D25" s="101"/>
      <c r="E25" s="101"/>
      <c r="F25" s="101"/>
      <c r="G25" s="102"/>
      <c r="H25" s="103">
        <f>+'Anexo 2 Bis'!D18</f>
        <v>0</v>
      </c>
      <c r="I25" s="103">
        <f>+'Anexo I Programacion Financiera'!K25</f>
        <v>0</v>
      </c>
      <c r="J25" s="103">
        <f>+H25-I25</f>
        <v>0</v>
      </c>
      <c r="K25" s="104" t="s">
        <v>77</v>
      </c>
    </row>
    <row r="26" spans="1:11" ht="18.75" customHeight="1">
      <c r="A26" s="89" t="s">
        <v>78</v>
      </c>
      <c r="B26" s="100">
        <v>14</v>
      </c>
      <c r="C26" s="105" t="s">
        <v>79</v>
      </c>
      <c r="D26" s="101"/>
      <c r="E26" s="101"/>
      <c r="F26" s="101"/>
      <c r="G26" s="102"/>
      <c r="H26" s="103">
        <f>+H24-H25</f>
        <v>0</v>
      </c>
      <c r="I26" s="103">
        <f>+I24-I25</f>
        <v>0</v>
      </c>
      <c r="J26" s="103">
        <f>+J24-J25</f>
        <v>0</v>
      </c>
      <c r="K26" s="104"/>
    </row>
    <row r="27" spans="1:11" s="43" customFormat="1" ht="24.75" customHeight="1">
      <c r="A27" s="110" t="s">
        <v>80</v>
      </c>
      <c r="B27" s="111">
        <v>15</v>
      </c>
      <c r="C27" s="112" t="s">
        <v>81</v>
      </c>
      <c r="D27" s="113"/>
      <c r="E27" s="113"/>
      <c r="F27" s="113"/>
      <c r="G27" s="114"/>
      <c r="H27" s="115">
        <f>+H23+H26</f>
        <v>-23525699.62</v>
      </c>
      <c r="I27" s="115">
        <f>+I23+I26</f>
        <v>-24632146</v>
      </c>
      <c r="J27" s="115">
        <f>+J23+J26</f>
        <v>1106446.3799999992</v>
      </c>
      <c r="K27" s="96"/>
    </row>
    <row r="30" spans="1:11" s="46" customFormat="1" ht="21" customHeight="1">
      <c r="A30" s="44"/>
      <c r="B30" s="44"/>
      <c r="C30" s="45"/>
      <c r="D30" s="241"/>
      <c r="E30" s="241"/>
      <c r="F30" s="241"/>
      <c r="G30" s="241"/>
      <c r="H30" s="242"/>
      <c r="I30" s="242"/>
      <c r="J30" s="241"/>
      <c r="K30" s="242"/>
    </row>
    <row r="31" spans="1:11" s="46" customFormat="1" ht="9" customHeight="1">
      <c r="A31" s="44"/>
      <c r="B31" s="44"/>
      <c r="C31" s="47"/>
      <c r="D31" s="244"/>
      <c r="E31" s="244"/>
      <c r="F31" s="244"/>
      <c r="G31" s="244"/>
      <c r="H31" s="242"/>
      <c r="I31" s="242"/>
      <c r="J31" s="244"/>
      <c r="K31" s="242"/>
    </row>
    <row r="32" spans="1:11" s="46" customFormat="1" ht="9.75" customHeight="1">
      <c r="A32" s="44"/>
      <c r="B32" s="44"/>
      <c r="C32" s="47"/>
      <c r="D32" s="244"/>
      <c r="E32" s="244"/>
      <c r="F32" s="244"/>
      <c r="G32" s="244"/>
      <c r="H32" s="242"/>
      <c r="I32" s="242"/>
      <c r="J32" s="244"/>
      <c r="K32" s="242"/>
    </row>
  </sheetData>
  <sheetProtection/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ariel</cp:lastModifiedBy>
  <cp:lastPrinted>2012-08-23T16:23:08Z</cp:lastPrinted>
  <dcterms:created xsi:type="dcterms:W3CDTF">2005-10-29T15:03:20Z</dcterms:created>
  <dcterms:modified xsi:type="dcterms:W3CDTF">2012-08-27T13:11:21Z</dcterms:modified>
  <cp:category/>
  <cp:version/>
  <cp:contentType/>
  <cp:contentStatus/>
</cp:coreProperties>
</file>