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8250" tabRatio="904" activeTab="1"/>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I37" i="10"/>
  <c r="H37"/>
  <c r="J37" s="1"/>
  <c r="K35"/>
  <c r="J35"/>
  <c r="I35"/>
  <c r="H35"/>
  <c r="L35" s="1"/>
  <c r="L34"/>
  <c r="L33"/>
  <c r="L31"/>
  <c r="L30"/>
  <c r="K29"/>
  <c r="J29"/>
  <c r="I29"/>
  <c r="H29"/>
  <c r="L29" s="1"/>
  <c r="K28"/>
  <c r="J28"/>
  <c r="I28"/>
  <c r="H28"/>
  <c r="L28" s="1"/>
  <c r="M26"/>
  <c r="L26"/>
  <c r="L25"/>
  <c r="K24"/>
  <c r="K27" s="1"/>
  <c r="K32" s="1"/>
  <c r="K36" s="1"/>
  <c r="J24"/>
  <c r="J27" s="1"/>
  <c r="J32" s="1"/>
  <c r="J36" s="1"/>
  <c r="I24"/>
  <c r="I27" s="1"/>
  <c r="I32" s="1"/>
  <c r="I36" s="1"/>
  <c r="H24"/>
  <c r="H27" s="1"/>
  <c r="M23"/>
  <c r="L23"/>
  <c r="L22"/>
  <c r="G24" i="18"/>
  <c r="G19"/>
  <c r="G14"/>
  <c r="H32" i="10" l="1"/>
  <c r="L27"/>
  <c r="L24"/>
  <c r="I22" i="8"/>
  <c r="I20"/>
  <c r="I20" i="4"/>
  <c r="H36" i="10" l="1"/>
  <c r="L36" s="1"/>
  <c r="L32"/>
  <c r="J26" i="22"/>
  <c r="H26"/>
  <c r="D26"/>
  <c r="C26"/>
  <c r="I24"/>
  <c r="I26" s="1"/>
  <c r="I23" i="4" l="1"/>
  <c r="D22" i="8" l="1"/>
  <c r="I31" i="4" l="1"/>
  <c r="C25" i="1" l="1"/>
  <c r="I21" i="4"/>
  <c r="E21" i="8"/>
  <c r="J21" s="1"/>
  <c r="D24"/>
  <c r="D23"/>
  <c r="E23" s="1"/>
  <c r="K23" s="1"/>
  <c r="D20"/>
  <c r="E20" s="1"/>
  <c r="D19"/>
  <c r="I32" i="4"/>
  <c r="B25" i="1"/>
  <c r="D25"/>
  <c r="I25"/>
  <c r="L25"/>
  <c r="I26" i="8"/>
  <c r="C26"/>
  <c r="J30" i="4"/>
  <c r="J28"/>
  <c r="J27"/>
  <c r="H19"/>
  <c r="J19" s="1"/>
  <c r="J22"/>
  <c r="I25"/>
  <c r="K23" i="13"/>
  <c r="K14"/>
  <c r="K21"/>
  <c r="K22"/>
  <c r="H11"/>
  <c r="H18"/>
  <c r="E19" i="8" l="1"/>
  <c r="K19" s="1"/>
  <c r="D26"/>
  <c r="K21"/>
  <c r="I15" i="13" s="1"/>
  <c r="H20" i="4"/>
  <c r="H31"/>
  <c r="H32" s="1"/>
  <c r="K20" i="8"/>
  <c r="J20"/>
  <c r="E24"/>
  <c r="H23" i="4"/>
  <c r="E22" i="8"/>
  <c r="K22" s="1"/>
  <c r="J19"/>
  <c r="J25" i="1"/>
  <c r="J23" i="8"/>
  <c r="H25" i="4"/>
  <c r="I26"/>
  <c r="H25" i="13"/>
  <c r="I28" i="8"/>
  <c r="E25" i="1"/>
  <c r="I24" i="4"/>
  <c r="J25"/>
  <c r="C28" i="8"/>
  <c r="J31" i="4" l="1"/>
  <c r="J23"/>
  <c r="J20"/>
  <c r="H26"/>
  <c r="H21"/>
  <c r="H24" s="1"/>
  <c r="K25" i="1"/>
  <c r="D28" i="8"/>
  <c r="K24"/>
  <c r="K26" s="1"/>
  <c r="J24"/>
  <c r="J22"/>
  <c r="E26"/>
  <c r="O25" i="1"/>
  <c r="I16" i="13"/>
  <c r="I20"/>
  <c r="I29" i="4"/>
  <c r="N25" i="1"/>
  <c r="K15" i="13"/>
  <c r="K13"/>
  <c r="I12"/>
  <c r="J32" i="4"/>
  <c r="J21" l="1"/>
  <c r="M25" i="1"/>
  <c r="J26" i="4"/>
  <c r="K16" i="13"/>
  <c r="I17"/>
  <c r="I24"/>
  <c r="I19"/>
  <c r="E28" i="8"/>
  <c r="J26"/>
  <c r="K20" i="13"/>
  <c r="I33" i="4"/>
  <c r="H29"/>
  <c r="K28" i="8"/>
  <c r="K12" i="13"/>
  <c r="I11"/>
  <c r="J24" i="4" l="1"/>
  <c r="J29"/>
  <c r="K24" i="13"/>
  <c r="K17"/>
  <c r="K19"/>
  <c r="I18"/>
  <c r="H33" i="4"/>
  <c r="J33" l="1"/>
  <c r="K11" i="13"/>
  <c r="I25"/>
  <c r="K18"/>
  <c r="K25" l="1"/>
</calcChain>
</file>

<file path=xl/sharedStrings.xml><?xml version="1.0" encoding="utf-8"?>
<sst xmlns="http://schemas.openxmlformats.org/spreadsheetml/2006/main" count="318" uniqueCount="197">
  <si>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</si>
  <si>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</si>
  <si>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</si>
  <si>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</si>
  <si>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</si>
  <si>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</si>
  <si>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</si>
  <si>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</si>
  <si>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</si>
  <si>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</si>
  <si>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</si>
  <si>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</si>
  <si>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</si>
  <si>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</si>
  <si>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</si>
  <si>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</si>
  <si>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</si>
  <si>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</si>
  <si>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</si>
  <si>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</si>
  <si>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</si>
  <si>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</si>
  <si>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</si>
  <si>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</si>
  <si>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</si>
  <si>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</si>
  <si>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</si>
  <si>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</si>
  <si>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</si>
  <si>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</si>
  <si>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</si>
  <si>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</si>
  <si>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</si>
  <si>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</si>
  <si>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</si>
  <si>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</si>
  <si>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</si>
  <si>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</si>
  <si>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</si>
  <si>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</si>
  <si>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</si>
  <si>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</si>
  <si>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</si>
  <si>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</si>
  <si>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</si>
  <si>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</si>
  <si>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</si>
  <si>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</si>
  <si>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</si>
  <si>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</si>
  <si>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</si>
  <si>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</si>
  <si>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</si>
  <si>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</si>
  <si>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</si>
  <si>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</si>
  <si>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</si>
  <si>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</si>
  <si>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</si>
  <si>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</si>
  <si>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</si>
  <si>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</si>
  <si>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</si>
  <si>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</si>
  <si>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</si>
  <si>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</si>
  <si>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</si>
  <si>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</si>
  <si>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</si>
  <si>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</si>
  <si>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</si>
  <si>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</si>
  <si>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</si>
  <si>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</si>
  <si>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</si>
  <si>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</si>
  <si>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</si>
  <si>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</si>
  <si>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</si>
  <si>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</si>
  <si>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</si>
  <si>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</si>
  <si>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</si>
  <si>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</si>
  <si>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</si>
  <si>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</si>
  <si>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</si>
  <si>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</si>
  <si>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</si>
  <si>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</si>
  <si>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</si>
  <si>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</si>
  <si>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</si>
  <si>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</si>
  <si>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</si>
  <si>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</si>
  <si>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</si>
  <si>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</si>
  <si>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</si>
  <si>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</si>
  <si>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</si>
  <si>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</si>
  <si>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</si>
  <si>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</si>
  <si>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</si>
  <si>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</si>
  <si>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</si>
  <si>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</si>
  <si>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</si>
  <si>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</si>
  <si>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</si>
  <si>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</si>
  <si>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</si>
  <si>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</si>
  <si>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</si>
  <si>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</si>
  <si>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</si>
  <si>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</si>
  <si>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</si>
  <si>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</si>
  <si>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</si>
  <si>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</si>
  <si>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</si>
  <si>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</si>
  <si>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</si>
  <si>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</si>
  <si>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</si>
  <si>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</si>
  <si>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</si>
  <si>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</si>
  <si>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</si>
  <si>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</si>
  <si>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</si>
  <si>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</si>
  <si>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</si>
  <si>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</si>
  <si>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41300 Trasferencias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</si>
  <si>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</si>
  <si>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</si>
  <si>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</si>
  <si>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</si>
  <si>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</si>
  <si>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</si>
  <si>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</si>
  <si>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</si>
  <si>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</si>
  <si>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</si>
  <si>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</si>
  <si>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</si>
  <si>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</si>
  <si>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</si>
  <si>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</si>
  <si>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</si>
  <si>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</si>
  <si>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</si>
  <si>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</si>
  <si>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</si>
  <si>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</si>
  <si>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</si>
  <si>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</si>
  <si>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</si>
  <si>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</si>
  <si>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</si>
  <si>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</si>
  <si>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</si>
  <si>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</si>
  <si>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</si>
  <si>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</si>
  <si>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</si>
  <si>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</si>
  <si>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</si>
  <si>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</si>
  <si>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</si>
  <si>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</si>
  <si>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</si>
  <si>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</si>
  <si>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</si>
  <si>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t>EJERCICIO:  2.022</t>
  </si>
  <si>
    <t>EJERCICIO: 2022</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</si>
  <si>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</si>
  <si>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t>EJERCICIO 2022</t>
  </si>
  <si>
    <r>
      <rPr>
        <b/>
        <sz val="8"/>
        <rFont val="Arial"/>
        <family val="2"/>
      </rPr>
      <t>2) GASTOS DE CAPITAL</t>
    </r>
    <r>
      <rPr>
        <sz val="8"/>
        <rFont val="Arial"/>
        <family val="2"/>
      </rPr>
      <t xml:space="preserve">: A PARTIR DE LA APLICACIÓN DEL PRESUPUESTO VOTADO POR LA HONORABLE CÁMARA DE DIPUTADOS, SE CORRIGEN DE EXISTIR DIFERENCIAS . </t>
    </r>
    <r>
      <rPr>
        <b/>
        <sz val="8"/>
        <rFont val="Arial"/>
        <family val="2"/>
      </rPr>
      <t/>
    </r>
  </si>
  <si>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</si>
  <si>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</si>
  <si>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</si>
  <si>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</si>
  <si>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</si>
  <si>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</si>
  <si>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</si>
  <si>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 xml:space="preserve">51100 BIENES                       </t>
  </si>
  <si>
    <t>74100 AMORTIZACION DE LA DEUDA FLOT</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</si>
  <si>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2022                                                                                TRIMESTRE 4°</t>
    </r>
  </si>
  <si>
    <t>CUARTO TRIMESTRE 2022</t>
  </si>
  <si>
    <r>
      <rPr>
        <b/>
        <sz val="10"/>
        <rFont val="Arial"/>
        <family val="2"/>
      </rPr>
      <t>1) GASTOS CORRIENTES</t>
    </r>
    <r>
      <rPr>
        <sz val="10"/>
        <rFont val="Arial"/>
        <family val="2"/>
      </rPr>
      <t xml:space="preserve">: la diferencia entre el gasto corriente programado y el ejecutado asciende al 68%, debido a un incremento salarial acumulado al mes de octubre del 73% tanto en el sueldo del gobernador (base de calculo de las remuneraciones de legisladores y funcionarios) como también de los empleados escalafonados, todo esto respecto a diciembre del 2021 que se utiliza como base para calcular el presupuesto 2022. este incremento se ve disminuido por el ahorro en cargos no ocupados debido a bajas y jubilaciones que no fueron sustituidos.                                   </t>
    </r>
  </si>
  <si>
    <r>
      <rPr>
        <b/>
        <sz val="10"/>
        <rFont val="Arial"/>
        <family val="2"/>
      </rPr>
      <t>2) GASTOS DE CAPITAL:</t>
    </r>
    <r>
      <rPr>
        <sz val="10"/>
        <rFont val="Arial"/>
        <family val="2"/>
      </rPr>
      <t xml:space="preserve"> las diferencias responden a adquisiciones que se realizaron durante este trimestre, todo ello debido a que en los trimestres anteriores esta honorable cámara de diputados redujo la inversión en bienes de capital por motivos externos vinculados con la dificultadad de conseguir el equipamiento origialmente programado comprar en los periodos trimestrales previos. debemos tener en cuenta, ademas,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 122-p-sh-2021 refrendada por resoluclón n° 594/2021 de la honorable cámara de diputados de la provincia de mendoza.  no pudiendo la hcd cambiar la programación, lo que produce diferencias en los trimestres.</t>
    </r>
  </si>
  <si>
    <t>Las diferencias en el cumplimiento de metas obedecen al siguiente detalle:</t>
  </si>
  <si>
    <t>EJERCICIO: 2020</t>
  </si>
</sst>
</file>

<file path=xl/styles.xml><?xml version="1.0" encoding="utf-8"?>
<styleSheet xmlns="http://schemas.openxmlformats.org/spreadsheetml/2006/main">
  <numFmts count="4">
    <numFmt numFmtId="43" formatCode="_ * #,##0.00_ ;_ * \-#,##0.00_ ;_ * &quot;-&quot;??_ ;_ @_ "/>
    <numFmt numFmtId="164" formatCode="_-* #,##0.00_-;\-* #,##0.00_-;_-* &quot;-&quot;??_-;_-@_-"/>
    <numFmt numFmtId="165" formatCode="_ * #,##0_ ;_ * \-#,##0_ ;_ * &quot;-&quot;??_ ;_ @_ "/>
    <numFmt numFmtId="166" formatCode="_-* #,##0.00\ _€_-;\-* #,##0.00\ _€_-;_-* &quot;-&quot;??\ _€_-;_-@_-"/>
  </numFmts>
  <fonts count="36">
    <font>
      <sz val="10"/>
      <name val="Verdana"/>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0"/>
      <color rgb="FFFF0000"/>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7" fillId="0" borderId="0"/>
    <xf numFmtId="0" fontId="2" fillId="0" borderId="0"/>
    <xf numFmtId="166" fontId="2" fillId="0" borderId="0" applyFont="0" applyFill="0" applyBorder="0" applyAlignment="0" applyProtection="0"/>
    <xf numFmtId="164" fontId="33" fillId="0" borderId="0" applyFont="0" applyFill="0" applyBorder="0" applyAlignment="0" applyProtection="0"/>
    <xf numFmtId="9" fontId="33" fillId="0" borderId="0" applyFont="0" applyFill="0" applyBorder="0" applyAlignment="0" applyProtection="0"/>
  </cellStyleXfs>
  <cellXfs count="540">
    <xf numFmtId="0" fontId="0" fillId="0" borderId="0" xfId="0"/>
    <xf numFmtId="0" fontId="0" fillId="0" borderId="0" xfId="0" applyAlignment="1">
      <alignment horizontal="center"/>
    </xf>
    <xf numFmtId="0" fontId="4" fillId="0" borderId="0" xfId="0" applyFont="1"/>
    <xf numFmtId="1" fontId="4" fillId="0" borderId="0" xfId="0" applyNumberFormat="1" applyFont="1"/>
    <xf numFmtId="0" fontId="5" fillId="0" borderId="1"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7" fillId="0" borderId="0" xfId="1" applyBorder="1"/>
    <xf numFmtId="49" fontId="8" fillId="0" borderId="0" xfId="1" applyNumberFormat="1" applyFont="1" applyBorder="1"/>
    <xf numFmtId="0" fontId="8" fillId="0" borderId="0" xfId="1" applyFont="1" applyBorder="1" applyAlignment="1">
      <alignment horizontal="left"/>
    </xf>
    <xf numFmtId="0" fontId="7" fillId="0" borderId="0" xfId="1" applyBorder="1" applyAlignment="1">
      <alignment horizontal="right"/>
    </xf>
    <xf numFmtId="0" fontId="8" fillId="0" borderId="4" xfId="1" applyFont="1" applyBorder="1"/>
    <xf numFmtId="0" fontId="7" fillId="0" borderId="0" xfId="1" applyBorder="1" applyAlignment="1">
      <alignment horizontal="center"/>
    </xf>
    <xf numFmtId="0" fontId="7" fillId="0" borderId="0" xfId="1" applyAlignment="1">
      <alignment horizontal="center"/>
    </xf>
    <xf numFmtId="0" fontId="7" fillId="0" borderId="0" xfId="1"/>
    <xf numFmtId="0" fontId="8" fillId="0" borderId="0" xfId="1" applyFont="1"/>
    <xf numFmtId="0" fontId="4" fillId="0" borderId="0" xfId="1" applyFont="1"/>
    <xf numFmtId="0" fontId="7" fillId="0" borderId="0" xfId="1" applyBorder="1" applyAlignment="1">
      <alignment horizontal="left"/>
    </xf>
    <xf numFmtId="0" fontId="8" fillId="0" borderId="0" xfId="1" applyFont="1" applyBorder="1"/>
    <xf numFmtId="0" fontId="7" fillId="0" borderId="5" xfId="1" applyBorder="1" applyAlignment="1">
      <alignment horizontal="center"/>
    </xf>
    <xf numFmtId="0" fontId="7" fillId="0" borderId="6" xfId="1" applyBorder="1" applyAlignment="1">
      <alignment horizontal="center"/>
    </xf>
    <xf numFmtId="0" fontId="7" fillId="0" borderId="6" xfId="1" applyBorder="1" applyAlignment="1">
      <alignment horizontal="center" vertical="center"/>
    </xf>
    <xf numFmtId="0" fontId="7" fillId="0" borderId="7" xfId="1" applyBorder="1" applyAlignment="1">
      <alignment horizontal="center"/>
    </xf>
    <xf numFmtId="0" fontId="7" fillId="0" borderId="8" xfId="1" applyBorder="1" applyAlignment="1">
      <alignment horizontal="center"/>
    </xf>
    <xf numFmtId="0" fontId="7" fillId="0" borderId="9" xfId="1" applyBorder="1" applyAlignment="1">
      <alignment horizontal="center"/>
    </xf>
    <xf numFmtId="0" fontId="7" fillId="0" borderId="9" xfId="1" applyBorder="1" applyAlignment="1">
      <alignment horizontal="center" vertical="center"/>
    </xf>
    <xf numFmtId="4" fontId="7" fillId="0" borderId="0" xfId="1" applyNumberFormat="1" applyBorder="1"/>
    <xf numFmtId="4" fontId="7" fillId="0" borderId="10" xfId="1" applyNumberFormat="1" applyBorder="1"/>
    <xf numFmtId="4" fontId="7" fillId="0" borderId="10" xfId="1" applyNumberFormat="1" applyBorder="1" applyAlignment="1">
      <alignment horizontal="right"/>
    </xf>
    <xf numFmtId="0" fontId="7" fillId="0" borderId="8" xfId="1" applyBorder="1" applyAlignment="1">
      <alignment horizontal="center" vertical="center"/>
    </xf>
    <xf numFmtId="4" fontId="7" fillId="0" borderId="9" xfId="1" applyNumberFormat="1" applyBorder="1" applyAlignment="1">
      <alignment vertical="center"/>
    </xf>
    <xf numFmtId="4" fontId="7" fillId="0" borderId="11" xfId="1" applyNumberFormat="1" applyBorder="1" applyAlignment="1">
      <alignment vertical="center"/>
    </xf>
    <xf numFmtId="0" fontId="7" fillId="0" borderId="0" xfId="1" applyAlignment="1">
      <alignment vertical="center"/>
    </xf>
    <xf numFmtId="0" fontId="9" fillId="0" borderId="0" xfId="1" applyFont="1" applyAlignment="1">
      <alignment horizontal="center"/>
    </xf>
    <xf numFmtId="0" fontId="10" fillId="0" borderId="0" xfId="1" applyFont="1" applyAlignment="1">
      <alignment horizontal="center"/>
    </xf>
    <xf numFmtId="0" fontId="9" fillId="0" borderId="0" xfId="1" applyFont="1"/>
    <xf numFmtId="0" fontId="11" fillId="0" borderId="0" xfId="1" applyFont="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5" xfId="0" applyFont="1" applyBorder="1" applyAlignment="1">
      <alignment horizontal="center"/>
    </xf>
    <xf numFmtId="0" fontId="5" fillId="0" borderId="14" xfId="0" applyFont="1" applyBorder="1"/>
    <xf numFmtId="49" fontId="4" fillId="0" borderId="0" xfId="0" applyNumberFormat="1" applyFont="1" applyAlignment="1">
      <alignment horizontal="right"/>
    </xf>
    <xf numFmtId="0" fontId="7" fillId="0" borderId="0" xfId="1" applyFont="1" applyBorder="1" applyAlignment="1">
      <alignment horizontal="left"/>
    </xf>
    <xf numFmtId="0" fontId="4" fillId="0" borderId="4" xfId="0" applyFont="1" applyBorder="1" applyAlignment="1">
      <alignment horizontal="center"/>
    </xf>
    <xf numFmtId="0" fontId="12" fillId="0" borderId="9" xfId="1" applyFont="1" applyBorder="1" applyAlignment="1">
      <alignment horizontal="center" vertical="center"/>
    </xf>
    <xf numFmtId="0" fontId="12" fillId="0" borderId="0" xfId="1" applyFont="1"/>
    <xf numFmtId="0" fontId="17" fillId="0" borderId="0" xfId="0" applyFont="1" applyBorder="1" applyAlignment="1"/>
    <xf numFmtId="0" fontId="17" fillId="0" borderId="0" xfId="0" applyFont="1"/>
    <xf numFmtId="0" fontId="5" fillId="0" borderId="0" xfId="0" applyFont="1" applyBorder="1" applyAlignment="1"/>
    <xf numFmtId="0" fontId="5" fillId="0" borderId="18" xfId="0" applyFont="1" applyBorder="1"/>
    <xf numFmtId="2" fontId="5" fillId="0" borderId="1" xfId="0" applyNumberFormat="1" applyFont="1" applyBorder="1"/>
    <xf numFmtId="2" fontId="5" fillId="0" borderId="12" xfId="0" applyNumberFormat="1" applyFont="1" applyBorder="1"/>
    <xf numFmtId="0" fontId="5" fillId="0" borderId="19" xfId="0" applyFont="1" applyBorder="1"/>
    <xf numFmtId="2" fontId="5" fillId="0" borderId="2" xfId="0" applyNumberFormat="1" applyFont="1" applyBorder="1"/>
    <xf numFmtId="2" fontId="5" fillId="0" borderId="13" xfId="0" applyNumberFormat="1" applyFont="1" applyBorder="1"/>
    <xf numFmtId="0" fontId="5" fillId="0" borderId="20" xfId="0" applyFont="1" applyBorder="1"/>
    <xf numFmtId="2" fontId="5" fillId="0" borderId="4" xfId="0" applyNumberFormat="1" applyFont="1" applyBorder="1"/>
    <xf numFmtId="2" fontId="5" fillId="0" borderId="21" xfId="0" applyNumberFormat="1" applyFont="1" applyBorder="1"/>
    <xf numFmtId="0" fontId="5" fillId="0" borderId="22" xfId="0" applyFont="1" applyBorder="1"/>
    <xf numFmtId="0" fontId="5" fillId="0" borderId="15" xfId="0" applyFont="1" applyBorder="1"/>
    <xf numFmtId="0" fontId="19" fillId="0" borderId="5" xfId="1" applyFont="1" applyBorder="1" applyAlignment="1">
      <alignment horizontal="center"/>
    </xf>
    <xf numFmtId="0" fontId="19" fillId="0" borderId="6" xfId="1" applyFont="1" applyBorder="1" applyAlignment="1">
      <alignment horizontal="center"/>
    </xf>
    <xf numFmtId="0" fontId="19" fillId="0" borderId="6" xfId="1" applyFont="1" applyBorder="1" applyAlignment="1">
      <alignment horizontal="center" vertical="center"/>
    </xf>
    <xf numFmtId="0" fontId="19" fillId="0" borderId="23" xfId="1" applyFont="1" applyBorder="1" applyAlignment="1">
      <alignment horizontal="center"/>
    </xf>
    <xf numFmtId="0" fontId="19" fillId="0" borderId="23" xfId="1" applyFont="1" applyBorder="1" applyAlignment="1">
      <alignment horizontal="center" vertical="center"/>
    </xf>
    <xf numFmtId="0" fontId="19" fillId="0" borderId="7" xfId="1" applyFont="1" applyBorder="1" applyAlignment="1">
      <alignment horizontal="center"/>
    </xf>
    <xf numFmtId="0" fontId="19" fillId="0" borderId="0" xfId="1" applyFont="1" applyBorder="1" applyAlignment="1">
      <alignment horizontal="center"/>
    </xf>
    <xf numFmtId="0" fontId="19" fillId="0" borderId="0" xfId="1" applyFont="1" applyBorder="1" applyAlignment="1">
      <alignment horizontal="center" vertical="center"/>
    </xf>
    <xf numFmtId="0" fontId="19" fillId="0" borderId="2" xfId="1" applyFont="1" applyBorder="1" applyAlignment="1">
      <alignment horizontal="center" vertical="center"/>
    </xf>
    <xf numFmtId="0" fontId="19" fillId="0" borderId="8" xfId="1" applyFont="1" applyBorder="1" applyAlignment="1">
      <alignment horizontal="center"/>
    </xf>
    <xf numFmtId="0" fontId="19" fillId="0" borderId="9" xfId="1" applyFont="1" applyBorder="1" applyAlignment="1">
      <alignment horizontal="center"/>
    </xf>
    <xf numFmtId="0" fontId="19" fillId="0" borderId="9" xfId="1" applyFont="1" applyBorder="1" applyAlignment="1">
      <alignment horizontal="center" vertical="center"/>
    </xf>
    <xf numFmtId="0" fontId="19" fillId="0" borderId="24" xfId="1" applyFont="1" applyBorder="1" applyAlignment="1">
      <alignment horizontal="center" vertical="center"/>
    </xf>
    <xf numFmtId="0" fontId="19" fillId="0" borderId="24" xfId="1" applyFont="1" applyBorder="1"/>
    <xf numFmtId="0" fontId="19" fillId="0" borderId="0" xfId="1" applyFont="1" applyBorder="1"/>
    <xf numFmtId="0" fontId="19" fillId="0" borderId="2" xfId="1" applyFont="1" applyBorder="1"/>
    <xf numFmtId="0" fontId="20" fillId="0" borderId="0" xfId="1" applyFont="1" applyBorder="1" applyAlignment="1">
      <alignment horizontal="center"/>
    </xf>
    <xf numFmtId="4" fontId="19" fillId="0" borderId="0" xfId="1" applyNumberFormat="1" applyFont="1" applyBorder="1"/>
    <xf numFmtId="4" fontId="19" fillId="0" borderId="10" xfId="1" applyNumberFormat="1" applyFont="1" applyBorder="1"/>
    <xf numFmtId="4" fontId="19" fillId="0" borderId="2" xfId="1" applyNumberFormat="1" applyFont="1" applyBorder="1"/>
    <xf numFmtId="0" fontId="19" fillId="0" borderId="2" xfId="1" applyFont="1" applyBorder="1" applyAlignment="1">
      <alignment horizontal="center"/>
    </xf>
    <xf numFmtId="0" fontId="19" fillId="0" borderId="0" xfId="1" applyFont="1" applyBorder="1" applyAlignment="1">
      <alignment horizontal="left"/>
    </xf>
    <xf numFmtId="4" fontId="19" fillId="0" borderId="24" xfId="1" applyNumberFormat="1" applyFont="1" applyBorder="1"/>
    <xf numFmtId="4" fontId="19" fillId="0" borderId="0" xfId="1" applyNumberFormat="1" applyFont="1" applyBorder="1" applyAlignment="1">
      <alignment horizontal="right"/>
    </xf>
    <xf numFmtId="4" fontId="19" fillId="0" borderId="10" xfId="1" applyNumberFormat="1" applyFont="1" applyBorder="1" applyAlignment="1">
      <alignment horizontal="right"/>
    </xf>
    <xf numFmtId="4" fontId="19" fillId="0" borderId="2" xfId="1" applyNumberFormat="1" applyFont="1" applyBorder="1" applyAlignment="1">
      <alignment horizontal="right"/>
    </xf>
    <xf numFmtId="0" fontId="19" fillId="0" borderId="8" xfId="1" applyFont="1" applyBorder="1" applyAlignment="1">
      <alignment horizontal="center" vertical="center"/>
    </xf>
    <xf numFmtId="0" fontId="20" fillId="0" borderId="9" xfId="1" applyFont="1" applyBorder="1" applyAlignment="1">
      <alignment horizontal="center" vertical="center"/>
    </xf>
    <xf numFmtId="0" fontId="19" fillId="0" borderId="9" xfId="1" applyFont="1" applyBorder="1" applyAlignment="1">
      <alignment vertical="center"/>
    </xf>
    <xf numFmtId="4" fontId="19" fillId="0" borderId="9" xfId="1" applyNumberFormat="1" applyFont="1" applyBorder="1" applyAlignment="1">
      <alignment vertical="center"/>
    </xf>
    <xf numFmtId="4" fontId="19" fillId="0" borderId="11" xfId="1" applyNumberFormat="1" applyFont="1" applyBorder="1" applyAlignment="1">
      <alignment vertical="center"/>
    </xf>
    <xf numFmtId="4" fontId="19" fillId="0" borderId="24" xfId="1" applyNumberFormat="1" applyFont="1" applyBorder="1" applyAlignment="1">
      <alignment vertical="center"/>
    </xf>
    <xf numFmtId="0" fontId="21"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2" fillId="0" borderId="28" xfId="0" applyFont="1" applyBorder="1"/>
    <xf numFmtId="0" fontId="22" fillId="0" borderId="0" xfId="0" applyFont="1" applyBorder="1"/>
    <xf numFmtId="0" fontId="22" fillId="0" borderId="0" xfId="0" applyFont="1" applyBorder="1" applyAlignment="1">
      <alignment horizontal="center"/>
    </xf>
    <xf numFmtId="0" fontId="22" fillId="0" borderId="22" xfId="0" applyFont="1" applyBorder="1"/>
    <xf numFmtId="0" fontId="22" fillId="0" borderId="14" xfId="0" applyFont="1" applyBorder="1"/>
    <xf numFmtId="0" fontId="7" fillId="0" borderId="28" xfId="1" applyBorder="1"/>
    <xf numFmtId="4" fontId="0" fillId="0" borderId="0" xfId="0" applyNumberFormat="1"/>
    <xf numFmtId="4" fontId="5" fillId="0" borderId="1"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4" fontId="13" fillId="0" borderId="0" xfId="0" applyNumberFormat="1" applyFont="1"/>
    <xf numFmtId="4" fontId="9" fillId="0" borderId="0" xfId="1" applyNumberFormat="1" applyFont="1"/>
    <xf numFmtId="4" fontId="5" fillId="0" borderId="2" xfId="0" applyNumberFormat="1" applyFont="1" applyBorder="1"/>
    <xf numFmtId="4" fontId="5" fillId="0" borderId="3" xfId="0" applyNumberFormat="1" applyFont="1" applyBorder="1"/>
    <xf numFmtId="4" fontId="5" fillId="0" borderId="30" xfId="0" applyNumberFormat="1" applyFont="1" applyBorder="1" applyAlignment="1">
      <alignment horizontal="center"/>
    </xf>
    <xf numFmtId="4" fontId="5" fillId="0" borderId="31" xfId="0" applyNumberFormat="1" applyFont="1" applyBorder="1" applyAlignment="1">
      <alignment horizontal="center"/>
    </xf>
    <xf numFmtId="4" fontId="5" fillId="0" borderId="32" xfId="0" applyNumberFormat="1" applyFont="1" applyBorder="1" applyAlignment="1">
      <alignment horizontal="center"/>
    </xf>
    <xf numFmtId="4" fontId="4" fillId="0" borderId="4" xfId="0" applyNumberFormat="1" applyFont="1" applyBorder="1" applyAlignment="1">
      <alignment horizontal="center"/>
    </xf>
    <xf numFmtId="4" fontId="5" fillId="0" borderId="31" xfId="0" applyNumberFormat="1" applyFont="1" applyBorder="1" applyAlignment="1">
      <alignment horizontal="right"/>
    </xf>
    <xf numFmtId="4" fontId="5" fillId="0" borderId="0" xfId="0" applyNumberFormat="1" applyFont="1"/>
    <xf numFmtId="4" fontId="7" fillId="0" borderId="0" xfId="1" applyNumberFormat="1" applyAlignment="1">
      <alignment horizontal="center"/>
    </xf>
    <xf numFmtId="4" fontId="7" fillId="0" borderId="0" xfId="1" applyNumberFormat="1"/>
    <xf numFmtId="4" fontId="8" fillId="0" borderId="0" xfId="1" applyNumberFormat="1" applyFont="1" applyBorder="1"/>
    <xf numFmtId="4" fontId="7" fillId="0" borderId="23" xfId="1" applyNumberFormat="1" applyBorder="1" applyAlignment="1">
      <alignment horizontal="center"/>
    </xf>
    <xf numFmtId="4" fontId="7" fillId="0" borderId="6" xfId="1" applyNumberFormat="1" applyBorder="1" applyAlignment="1">
      <alignment horizontal="center"/>
    </xf>
    <xf numFmtId="4" fontId="7" fillId="0" borderId="23" xfId="1" applyNumberFormat="1" applyBorder="1" applyAlignment="1">
      <alignment horizontal="center" vertical="center"/>
    </xf>
    <xf numFmtId="4" fontId="7" fillId="0" borderId="24" xfId="1" applyNumberFormat="1" applyBorder="1" applyAlignment="1">
      <alignment horizontal="center" vertical="center"/>
    </xf>
    <xf numFmtId="4" fontId="7" fillId="0" borderId="9" xfId="1" applyNumberFormat="1" applyBorder="1" applyAlignment="1">
      <alignment horizontal="center"/>
    </xf>
    <xf numFmtId="4" fontId="7" fillId="0" borderId="24" xfId="1" applyNumberFormat="1" applyBorder="1"/>
    <xf numFmtId="4" fontId="7" fillId="0" borderId="2" xfId="1" applyNumberFormat="1" applyBorder="1"/>
    <xf numFmtId="4" fontId="7" fillId="0" borderId="2" xfId="1" applyNumberFormat="1" applyBorder="1" applyAlignment="1">
      <alignment horizontal="right"/>
    </xf>
    <xf numFmtId="4" fontId="7" fillId="0" borderId="24" xfId="1" applyNumberFormat="1" applyBorder="1" applyAlignment="1">
      <alignment horizontal="right"/>
    </xf>
    <xf numFmtId="4" fontId="7" fillId="0" borderId="23" xfId="1" applyNumberFormat="1" applyBorder="1"/>
    <xf numFmtId="4" fontId="7" fillId="0" borderId="24" xfId="1" applyNumberFormat="1" applyBorder="1" applyAlignment="1">
      <alignment vertical="center"/>
    </xf>
    <xf numFmtId="4" fontId="12" fillId="0" borderId="0" xfId="1" applyNumberFormat="1" applyFont="1"/>
    <xf numFmtId="4" fontId="7" fillId="0" borderId="0" xfId="1" applyNumberFormat="1" applyFont="1" applyBorder="1"/>
    <xf numFmtId="4" fontId="5" fillId="0" borderId="12" xfId="0" applyNumberFormat="1" applyFont="1" applyBorder="1" applyAlignment="1">
      <alignment horizontal="center"/>
    </xf>
    <xf numFmtId="4" fontId="5" fillId="0" borderId="13" xfId="0" applyNumberFormat="1" applyFont="1" applyBorder="1" applyAlignment="1">
      <alignment horizontal="center"/>
    </xf>
    <xf numFmtId="4" fontId="5" fillId="0" borderId="15" xfId="0" applyNumberFormat="1" applyFont="1" applyBorder="1" applyAlignment="1">
      <alignment horizontal="center"/>
    </xf>
    <xf numFmtId="4" fontId="18" fillId="0" borderId="30" xfId="0" applyNumberFormat="1" applyFont="1" applyBorder="1" applyAlignment="1">
      <alignment horizontal="right"/>
    </xf>
    <xf numFmtId="4" fontId="18" fillId="0" borderId="31" xfId="0" applyNumberFormat="1" applyFont="1" applyBorder="1" applyAlignment="1">
      <alignment horizontal="right"/>
    </xf>
    <xf numFmtId="4" fontId="5" fillId="0" borderId="32" xfId="0" applyNumberFormat="1" applyFont="1" applyBorder="1"/>
    <xf numFmtId="4" fontId="17" fillId="0" borderId="0" xfId="0" applyNumberFormat="1" applyFont="1"/>
    <xf numFmtId="4" fontId="5" fillId="0" borderId="14" xfId="0" applyNumberFormat="1" applyFont="1" applyBorder="1" applyAlignment="1"/>
    <xf numFmtId="0" fontId="4" fillId="0" borderId="0" xfId="0" applyFont="1" applyFill="1"/>
    <xf numFmtId="4" fontId="4" fillId="0" borderId="0" xfId="0" applyNumberFormat="1" applyFont="1" applyFill="1" applyAlignment="1">
      <alignment horizontal="right"/>
    </xf>
    <xf numFmtId="0" fontId="4" fillId="0" borderId="0" xfId="0" applyNumberFormat="1" applyFont="1" applyFill="1"/>
    <xf numFmtId="4" fontId="4" fillId="0" borderId="4" xfId="0" applyNumberFormat="1" applyFont="1" applyFill="1" applyBorder="1" applyAlignment="1">
      <alignment horizontal="center"/>
    </xf>
    <xf numFmtId="0" fontId="5" fillId="0" borderId="0" xfId="0" applyFont="1" applyFill="1"/>
    <xf numFmtId="49" fontId="5" fillId="0" borderId="20" xfId="0" applyNumberFormat="1" applyFont="1" applyFill="1" applyBorder="1" applyAlignment="1">
      <alignment horizontal="center"/>
    </xf>
    <xf numFmtId="2" fontId="5" fillId="0" borderId="0" xfId="0" applyNumberFormat="1" applyFont="1" applyFill="1"/>
    <xf numFmtId="49" fontId="5" fillId="0" borderId="37" xfId="0" applyNumberFormat="1" applyFont="1" applyFill="1" applyBorder="1" applyAlignment="1">
      <alignment horizontal="center"/>
    </xf>
    <xf numFmtId="49" fontId="5" fillId="0" borderId="0" xfId="0" applyNumberFormat="1" applyFont="1" applyFill="1" applyAlignment="1">
      <alignment horizontal="center"/>
    </xf>
    <xf numFmtId="0" fontId="9" fillId="0" borderId="0" xfId="1" applyFont="1" applyFill="1" applyAlignment="1">
      <alignment horizontal="center"/>
    </xf>
    <xf numFmtId="4" fontId="9" fillId="0" borderId="0" xfId="1" applyNumberFormat="1" applyFont="1" applyFill="1"/>
    <xf numFmtId="0" fontId="9" fillId="0" borderId="0" xfId="1" applyFont="1" applyFill="1"/>
    <xf numFmtId="0" fontId="5" fillId="0" borderId="0" xfId="0" applyFont="1" applyFill="1" applyAlignment="1">
      <alignment horizontal="center"/>
    </xf>
    <xf numFmtId="4" fontId="5" fillId="0" borderId="0" xfId="0" applyNumberFormat="1" applyFont="1" applyFill="1"/>
    <xf numFmtId="2" fontId="0" fillId="0" borderId="41" xfId="0" applyNumberFormat="1" applyBorder="1"/>
    <xf numFmtId="49" fontId="5" fillId="0" borderId="42" xfId="0" applyNumberFormat="1" applyFont="1" applyBorder="1" applyAlignment="1">
      <alignment horizontal="left"/>
    </xf>
    <xf numFmtId="2" fontId="5" fillId="0" borderId="42" xfId="0" applyNumberFormat="1" applyFont="1" applyBorder="1"/>
    <xf numFmtId="2" fontId="0" fillId="0" borderId="43" xfId="0" applyNumberFormat="1" applyBorder="1"/>
    <xf numFmtId="4" fontId="0" fillId="0" borderId="41" xfId="0" applyNumberFormat="1" applyBorder="1"/>
    <xf numFmtId="4" fontId="5" fillId="0" borderId="42" xfId="0" applyNumberFormat="1" applyFont="1" applyBorder="1" applyAlignment="1">
      <alignment horizontal="right"/>
    </xf>
    <xf numFmtId="4" fontId="5" fillId="0" borderId="42" xfId="0" applyNumberFormat="1" applyFont="1" applyBorder="1"/>
    <xf numFmtId="4" fontId="0" fillId="0" borderId="43" xfId="0" applyNumberFormat="1" applyBorder="1"/>
    <xf numFmtId="4" fontId="0" fillId="0" borderId="16" xfId="0" applyNumberFormat="1" applyBorder="1"/>
    <xf numFmtId="4" fontId="5" fillId="0" borderId="0" xfId="0" applyNumberFormat="1" applyFont="1" applyBorder="1" applyAlignment="1">
      <alignment horizontal="right"/>
    </xf>
    <xf numFmtId="4" fontId="0" fillId="0" borderId="14" xfId="0" applyNumberFormat="1" applyBorder="1"/>
    <xf numFmtId="4" fontId="5" fillId="0" borderId="22" xfId="0" applyNumberFormat="1" applyFont="1" applyBorder="1" applyAlignment="1"/>
    <xf numFmtId="4" fontId="5" fillId="0" borderId="15" xfId="0" applyNumberFormat="1" applyFont="1" applyBorder="1" applyAlignment="1"/>
    <xf numFmtId="4" fontId="0" fillId="0" borderId="12" xfId="0" applyNumberFormat="1" applyBorder="1"/>
    <xf numFmtId="4" fontId="5" fillId="0" borderId="13" xfId="0" applyNumberFormat="1" applyFont="1" applyBorder="1"/>
    <xf numFmtId="4" fontId="0" fillId="0" borderId="15" xfId="0" applyNumberFormat="1" applyBorder="1"/>
    <xf numFmtId="2" fontId="5" fillId="0" borderId="41" xfId="0" applyNumberFormat="1" applyFont="1" applyBorder="1"/>
    <xf numFmtId="4" fontId="5" fillId="0" borderId="41" xfId="0" applyNumberFormat="1" applyFont="1" applyBorder="1"/>
    <xf numFmtId="4" fontId="5" fillId="0" borderId="16" xfId="0" applyNumberFormat="1" applyFont="1" applyBorder="1"/>
    <xf numFmtId="4" fontId="5" fillId="0" borderId="12" xfId="0" applyNumberFormat="1" applyFont="1" applyBorder="1"/>
    <xf numFmtId="4" fontId="11" fillId="0" borderId="0" xfId="1" applyNumberFormat="1" applyFont="1" applyFill="1" applyAlignment="1">
      <alignment horizontal="center"/>
    </xf>
    <xf numFmtId="4" fontId="5" fillId="0" borderId="1" xfId="0" applyNumberFormat="1" applyFont="1" applyFill="1" applyBorder="1" applyAlignment="1">
      <alignment horizontal="center"/>
    </xf>
    <xf numFmtId="4" fontId="5" fillId="0" borderId="2" xfId="0" applyNumberFormat="1" applyFont="1" applyFill="1" applyBorder="1" applyAlignment="1">
      <alignment horizontal="center"/>
    </xf>
    <xf numFmtId="4" fontId="9" fillId="0" borderId="0" xfId="1" applyNumberFormat="1" applyFont="1" applyFill="1" applyAlignment="1"/>
    <xf numFmtId="4" fontId="5" fillId="0" borderId="0" xfId="0" applyNumberFormat="1" applyFont="1" applyFill="1" applyAlignment="1">
      <alignment horizontal="right"/>
    </xf>
    <xf numFmtId="0" fontId="24" fillId="0" borderId="0" xfId="0" applyFont="1" applyFill="1"/>
    <xf numFmtId="4" fontId="24" fillId="0" borderId="0" xfId="0" applyNumberFormat="1" applyFont="1" applyFill="1"/>
    <xf numFmtId="4" fontId="5" fillId="0" borderId="30" xfId="0" applyNumberFormat="1" applyFont="1" applyFill="1" applyBorder="1" applyAlignment="1">
      <alignment horizontal="center"/>
    </xf>
    <xf numFmtId="4" fontId="5" fillId="0" borderId="31" xfId="0" applyNumberFormat="1" applyFont="1" applyFill="1" applyBorder="1" applyAlignment="1">
      <alignment horizontal="center"/>
    </xf>
    <xf numFmtId="4" fontId="5" fillId="0" borderId="34" xfId="0" applyNumberFormat="1" applyFont="1" applyFill="1" applyBorder="1" applyAlignment="1">
      <alignment horizontal="center"/>
    </xf>
    <xf numFmtId="4" fontId="5" fillId="0" borderId="3" xfId="0" applyNumberFormat="1" applyFont="1" applyFill="1" applyBorder="1" applyAlignment="1">
      <alignment horizontal="center"/>
    </xf>
    <xf numFmtId="4" fontId="5" fillId="0" borderId="32" xfId="0" applyNumberFormat="1" applyFont="1" applyFill="1" applyBorder="1" applyAlignment="1">
      <alignment horizontal="center"/>
    </xf>
    <xf numFmtId="4" fontId="5" fillId="0" borderId="2" xfId="0" applyNumberFormat="1" applyFont="1" applyFill="1" applyBorder="1" applyAlignment="1">
      <alignment horizontal="right"/>
    </xf>
    <xf numFmtId="4" fontId="5" fillId="0" borderId="7" xfId="0" applyNumberFormat="1" applyFont="1" applyFill="1" applyBorder="1" applyAlignment="1">
      <alignment horizontal="right"/>
    </xf>
    <xf numFmtId="4" fontId="5" fillId="0" borderId="10" xfId="0" applyNumberFormat="1" applyFont="1" applyFill="1" applyBorder="1" applyAlignment="1">
      <alignment horizontal="right"/>
    </xf>
    <xf numFmtId="4" fontId="5" fillId="0" borderId="31" xfId="0" applyNumberFormat="1" applyFont="1" applyFill="1" applyBorder="1" applyAlignment="1">
      <alignment horizontal="right"/>
    </xf>
    <xf numFmtId="4" fontId="5" fillId="0" borderId="35" xfId="0" applyNumberFormat="1" applyFont="1" applyFill="1" applyBorder="1" applyAlignment="1">
      <alignment horizontal="right"/>
    </xf>
    <xf numFmtId="4" fontId="5" fillId="0" borderId="39" xfId="0" applyNumberFormat="1" applyFont="1" applyFill="1" applyBorder="1" applyAlignment="1">
      <alignment horizontal="right"/>
    </xf>
    <xf numFmtId="4" fontId="5" fillId="0" borderId="36" xfId="0" applyNumberFormat="1" applyFont="1" applyFill="1" applyBorder="1" applyAlignment="1">
      <alignment horizontal="right"/>
    </xf>
    <xf numFmtId="4" fontId="5" fillId="0" borderId="3" xfId="0" applyNumberFormat="1" applyFont="1" applyFill="1" applyBorder="1" applyAlignment="1">
      <alignment horizontal="right"/>
    </xf>
    <xf numFmtId="4" fontId="5" fillId="0" borderId="38" xfId="0" applyNumberFormat="1" applyFont="1" applyFill="1" applyBorder="1" applyAlignment="1">
      <alignment horizontal="right"/>
    </xf>
    <xf numFmtId="4" fontId="5" fillId="0" borderId="26" xfId="0" applyNumberFormat="1" applyFont="1" applyFill="1" applyBorder="1" applyAlignment="1">
      <alignment horizontal="right"/>
    </xf>
    <xf numFmtId="4" fontId="5" fillId="0" borderId="32" xfId="0" applyNumberFormat="1" applyFont="1" applyFill="1" applyBorder="1" applyAlignment="1">
      <alignment horizontal="right"/>
    </xf>
    <xf numFmtId="0" fontId="0" fillId="0" borderId="28" xfId="0" applyBorder="1"/>
    <xf numFmtId="0" fontId="8" fillId="0" borderId="0" xfId="0" applyFont="1" applyBorder="1"/>
    <xf numFmtId="0" fontId="8" fillId="0" borderId="4" xfId="0" applyFont="1" applyBorder="1" applyAlignment="1">
      <alignment horizontal="center"/>
    </xf>
    <xf numFmtId="4" fontId="5" fillId="0" borderId="16" xfId="0" applyNumberFormat="1" applyFont="1" applyBorder="1" applyAlignment="1">
      <alignment horizontal="center"/>
    </xf>
    <xf numFmtId="4" fontId="5" fillId="0" borderId="0" xfId="0" applyNumberFormat="1" applyFont="1" applyBorder="1" applyAlignment="1">
      <alignment horizontal="center"/>
    </xf>
    <xf numFmtId="4" fontId="5" fillId="0" borderId="14" xfId="0" applyNumberFormat="1" applyFont="1" applyBorder="1" applyAlignment="1">
      <alignment horizontal="center"/>
    </xf>
    <xf numFmtId="4" fontId="18" fillId="0" borderId="25" xfId="0" applyNumberFormat="1" applyFont="1" applyBorder="1" applyAlignment="1">
      <alignment horizontal="right"/>
    </xf>
    <xf numFmtId="4" fontId="5" fillId="0" borderId="10" xfId="0" applyNumberFormat="1" applyFont="1" applyBorder="1" applyAlignment="1">
      <alignment horizontal="right"/>
    </xf>
    <xf numFmtId="4" fontId="18" fillId="0" borderId="10" xfId="0" applyNumberFormat="1" applyFont="1" applyBorder="1" applyAlignment="1">
      <alignment horizontal="right"/>
    </xf>
    <xf numFmtId="4" fontId="5" fillId="0" borderId="26" xfId="0" applyNumberFormat="1" applyFont="1" applyBorder="1"/>
    <xf numFmtId="4" fontId="5" fillId="0" borderId="28" xfId="0" applyNumberFormat="1" applyFont="1" applyBorder="1" applyAlignment="1"/>
    <xf numFmtId="4" fontId="5" fillId="0" borderId="0" xfId="0" applyNumberFormat="1" applyFont="1" applyBorder="1" applyAlignment="1"/>
    <xf numFmtId="4" fontId="5" fillId="0" borderId="13" xfId="0" applyNumberFormat="1" applyFont="1" applyBorder="1" applyAlignment="1"/>
    <xf numFmtId="0" fontId="8" fillId="0" borderId="36" xfId="0" applyFont="1" applyBorder="1" applyAlignment="1">
      <alignment horizontal="center"/>
    </xf>
    <xf numFmtId="0" fontId="0" fillId="0" borderId="0" xfId="0" applyBorder="1"/>
    <xf numFmtId="0" fontId="7" fillId="0" borderId="28" xfId="0" applyFont="1" applyBorder="1"/>
    <xf numFmtId="0" fontId="0" fillId="0" borderId="15" xfId="0" applyBorder="1"/>
    <xf numFmtId="0" fontId="8" fillId="0" borderId="13" xfId="0" applyFont="1" applyBorder="1" applyAlignment="1"/>
    <xf numFmtId="0" fontId="0" fillId="0" borderId="13" xfId="0" applyBorder="1" applyAlignment="1">
      <alignment vertical="center"/>
    </xf>
    <xf numFmtId="0" fontId="0" fillId="2" borderId="0" xfId="0" applyFill="1"/>
    <xf numFmtId="4" fontId="5" fillId="0" borderId="4" xfId="0" applyNumberFormat="1" applyFont="1" applyFill="1" applyBorder="1" applyAlignment="1">
      <alignment horizontal="right"/>
    </xf>
    <xf numFmtId="4" fontId="7" fillId="0" borderId="0" xfId="1" applyNumberFormat="1" applyFont="1" applyFill="1" applyAlignment="1">
      <alignment horizontal="center"/>
    </xf>
    <xf numFmtId="4" fontId="7" fillId="0" borderId="0" xfId="1" applyNumberFormat="1" applyFont="1" applyFill="1"/>
    <xf numFmtId="0" fontId="0" fillId="0" borderId="12" xfId="0" applyBorder="1" applyAlignment="1">
      <alignment readingOrder="1"/>
    </xf>
    <xf numFmtId="0" fontId="0" fillId="0" borderId="13" xfId="0" applyBorder="1" applyAlignment="1">
      <alignment horizontal="left"/>
    </xf>
    <xf numFmtId="0" fontId="7" fillId="0" borderId="0" xfId="0" applyFont="1"/>
    <xf numFmtId="0" fontId="7" fillId="0" borderId="65" xfId="0" applyFont="1" applyBorder="1"/>
    <xf numFmtId="0" fontId="19" fillId="0" borderId="54" xfId="1" applyFont="1" applyBorder="1" applyAlignment="1">
      <alignment horizontal="center"/>
    </xf>
    <xf numFmtId="0" fontId="19" fillId="0" borderId="54" xfId="1" applyFont="1" applyBorder="1" applyAlignment="1">
      <alignment horizontal="center" vertical="center"/>
    </xf>
    <xf numFmtId="0" fontId="19" fillId="0" borderId="54" xfId="0" applyFont="1" applyBorder="1"/>
    <xf numFmtId="0" fontId="19" fillId="0" borderId="6" xfId="0" applyFont="1" applyBorder="1"/>
    <xf numFmtId="0" fontId="0" fillId="0" borderId="45" xfId="0" applyBorder="1"/>
    <xf numFmtId="0" fontId="19" fillId="0" borderId="9" xfId="0" applyFont="1" applyBorder="1"/>
    <xf numFmtId="0" fontId="25" fillId="0" borderId="0" xfId="0" applyFont="1"/>
    <xf numFmtId="0" fontId="4" fillId="0" borderId="28" xfId="0" applyFont="1" applyBorder="1"/>
    <xf numFmtId="0" fontId="4" fillId="0" borderId="22" xfId="0" applyFont="1" applyBorder="1"/>
    <xf numFmtId="0" fontId="25" fillId="0" borderId="14" xfId="0" applyFont="1" applyBorder="1"/>
    <xf numFmtId="0" fontId="30" fillId="0" borderId="14" xfId="0" applyFont="1" applyBorder="1"/>
    <xf numFmtId="0" fontId="31" fillId="0" borderId="14" xfId="0" applyFont="1" applyBorder="1"/>
    <xf numFmtId="0" fontId="4" fillId="0" borderId="27" xfId="0" applyFont="1" applyBorder="1"/>
    <xf numFmtId="0" fontId="25" fillId="0" borderId="16" xfId="0" applyFont="1" applyBorder="1"/>
    <xf numFmtId="0" fontId="30" fillId="0" borderId="16" xfId="0" applyFont="1" applyBorder="1"/>
    <xf numFmtId="0" fontId="24" fillId="0" borderId="16" xfId="0" applyFont="1" applyBorder="1"/>
    <xf numFmtId="0" fontId="31" fillId="0" borderId="16" xfId="0" applyFont="1" applyBorder="1"/>
    <xf numFmtId="0" fontId="32" fillId="0" borderId="28" xfId="0" applyFont="1" applyBorder="1"/>
    <xf numFmtId="0" fontId="4" fillId="0" borderId="13" xfId="0" applyFont="1" applyBorder="1"/>
    <xf numFmtId="0" fontId="0" fillId="0" borderId="22" xfId="0" applyBorder="1"/>
    <xf numFmtId="0" fontId="0" fillId="0" borderId="14" xfId="0" applyBorder="1"/>
    <xf numFmtId="0" fontId="25" fillId="0" borderId="73" xfId="0" applyFont="1" applyBorder="1" applyAlignment="1">
      <alignment horizontal="center"/>
    </xf>
    <xf numFmtId="0" fontId="25" fillId="0" borderId="24" xfId="0" applyFont="1" applyBorder="1" applyAlignment="1">
      <alignment horizontal="center"/>
    </xf>
    <xf numFmtId="0" fontId="25"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7" fillId="0" borderId="0" xfId="1" applyAlignment="1">
      <alignment horizontal="center"/>
    </xf>
    <xf numFmtId="0" fontId="7" fillId="0" borderId="0" xfId="1" applyAlignment="1">
      <alignment horizontal="left"/>
    </xf>
    <xf numFmtId="4" fontId="8" fillId="0" borderId="0" xfId="1" applyNumberFormat="1" applyFont="1"/>
    <xf numFmtId="0" fontId="8" fillId="0" borderId="0" xfId="1" applyFont="1" applyAlignment="1">
      <alignment horizontal="left"/>
    </xf>
    <xf numFmtId="0" fontId="7" fillId="0" borderId="0" xfId="1" applyAlignment="1">
      <alignment horizontal="right"/>
    </xf>
    <xf numFmtId="0" fontId="7" fillId="0" borderId="0" xfId="1" applyAlignment="1">
      <alignment horizontal="center" vertical="center"/>
    </xf>
    <xf numFmtId="4" fontId="7" fillId="0" borderId="2" xfId="1" applyNumberFormat="1" applyBorder="1" applyAlignment="1">
      <alignment horizontal="center" vertical="center"/>
    </xf>
    <xf numFmtId="4" fontId="7" fillId="0" borderId="2" xfId="1" applyNumberFormat="1" applyBorder="1" applyAlignment="1">
      <alignment horizontal="center"/>
    </xf>
    <xf numFmtId="4" fontId="7" fillId="0" borderId="24" xfId="1" applyNumberFormat="1" applyBorder="1" applyAlignment="1">
      <alignment horizontal="center"/>
    </xf>
    <xf numFmtId="0" fontId="12" fillId="0" borderId="0" xfId="1" applyFont="1" applyAlignment="1">
      <alignment horizontal="center"/>
    </xf>
    <xf numFmtId="4" fontId="7" fillId="0" borderId="0" xfId="1" applyNumberFormat="1" applyAlignment="1">
      <alignment horizontal="right"/>
    </xf>
    <xf numFmtId="0" fontId="7" fillId="0" borderId="9" xfId="1" applyBorder="1" applyAlignment="1">
      <alignment vertical="center"/>
    </xf>
    <xf numFmtId="0" fontId="0" fillId="0" borderId="5" xfId="0" applyBorder="1"/>
    <xf numFmtId="0" fontId="8"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7" fillId="0" borderId="7" xfId="0" applyFont="1" applyBorder="1"/>
    <xf numFmtId="0" fontId="7" fillId="0" borderId="0" xfId="0" applyFont="1" applyBorder="1"/>
    <xf numFmtId="0" fontId="7" fillId="0" borderId="7" xfId="1" applyBorder="1"/>
    <xf numFmtId="0" fontId="7" fillId="0" borderId="0" xfId="0" applyFont="1" applyBorder="1" applyAlignment="1">
      <alignment horizontal="center"/>
    </xf>
    <xf numFmtId="0" fontId="7" fillId="0" borderId="0" xfId="0" applyFont="1" applyBorder="1" applyAlignment="1">
      <alignment horizontal="left"/>
    </xf>
    <xf numFmtId="0" fontId="7" fillId="0" borderId="59" xfId="0" applyFont="1" applyBorder="1"/>
    <xf numFmtId="0" fontId="0" fillId="0" borderId="61" xfId="0" applyBorder="1"/>
    <xf numFmtId="0" fontId="29" fillId="0" borderId="35" xfId="1" applyFont="1" applyBorder="1"/>
    <xf numFmtId="0" fontId="19" fillId="0" borderId="39" xfId="1" applyFont="1" applyBorder="1" applyAlignment="1">
      <alignment horizontal="center" vertical="center"/>
    </xf>
    <xf numFmtId="0" fontId="19" fillId="0" borderId="35" xfId="1" applyFont="1" applyBorder="1"/>
    <xf numFmtId="0" fontId="19" fillId="0" borderId="39" xfId="0" applyFont="1" applyBorder="1"/>
    <xf numFmtId="0" fontId="19" fillId="0" borderId="35" xfId="0" applyFont="1" applyBorder="1"/>
    <xf numFmtId="0" fontId="19" fillId="0" borderId="52" xfId="0" applyFont="1" applyBorder="1"/>
    <xf numFmtId="0" fontId="19" fillId="0" borderId="75" xfId="0" applyFont="1" applyBorder="1"/>
    <xf numFmtId="0" fontId="0" fillId="0" borderId="48" xfId="0" applyBorder="1"/>
    <xf numFmtId="0" fontId="0" fillId="0" borderId="47" xfId="0" applyBorder="1"/>
    <xf numFmtId="0" fontId="19" fillId="0" borderId="8" xfId="0" applyFont="1" applyBorder="1"/>
    <xf numFmtId="0" fontId="19" fillId="0" borderId="11" xfId="0" applyFont="1" applyBorder="1"/>
    <xf numFmtId="0" fontId="7" fillId="0" borderId="35" xfId="0" applyFont="1" applyBorder="1"/>
    <xf numFmtId="0" fontId="7" fillId="0" borderId="54" xfId="0" applyFont="1" applyBorder="1"/>
    <xf numFmtId="0" fontId="0" fillId="0" borderId="39" xfId="0" applyBorder="1"/>
    <xf numFmtId="0" fontId="4" fillId="0" borderId="76" xfId="0" applyFont="1" applyBorder="1"/>
    <xf numFmtId="0" fontId="2" fillId="0" borderId="0" xfId="2"/>
    <xf numFmtId="0" fontId="25" fillId="2" borderId="0" xfId="2" applyFont="1" applyFill="1" applyAlignment="1">
      <alignment horizontal="center"/>
    </xf>
    <xf numFmtId="0" fontId="25" fillId="2" borderId="0" xfId="2" applyFont="1" applyFill="1"/>
    <xf numFmtId="0" fontId="2" fillId="2" borderId="27" xfId="2" applyFont="1" applyFill="1" applyBorder="1"/>
    <xf numFmtId="0" fontId="25" fillId="2" borderId="16" xfId="2" applyFont="1" applyFill="1" applyBorder="1"/>
    <xf numFmtId="0" fontId="25" fillId="2" borderId="12" xfId="2" applyFont="1" applyFill="1" applyBorder="1"/>
    <xf numFmtId="0" fontId="25" fillId="2" borderId="28" xfId="2" applyFont="1" applyFill="1" applyBorder="1"/>
    <xf numFmtId="0" fontId="2" fillId="2" borderId="22" xfId="2" applyFont="1" applyFill="1" applyBorder="1"/>
    <xf numFmtId="0" fontId="25" fillId="2" borderId="14" xfId="2" applyFont="1" applyFill="1" applyBorder="1"/>
    <xf numFmtId="0" fontId="25" fillId="2" borderId="34" xfId="2" applyFont="1" applyFill="1" applyBorder="1" applyAlignment="1">
      <alignment horizontal="center"/>
    </xf>
    <xf numFmtId="0" fontId="25" fillId="2" borderId="34" xfId="2" applyFont="1" applyFill="1" applyBorder="1"/>
    <xf numFmtId="0" fontId="2" fillId="2" borderId="0" xfId="2" applyFont="1" applyFill="1"/>
    <xf numFmtId="0" fontId="2" fillId="2" borderId="16" xfId="2" applyFont="1" applyFill="1" applyBorder="1"/>
    <xf numFmtId="0" fontId="2" fillId="2" borderId="0" xfId="2" applyFont="1" applyFill="1" applyBorder="1"/>
    <xf numFmtId="0" fontId="2" fillId="2" borderId="0" xfId="2" applyFont="1" applyFill="1" applyBorder="1" applyAlignment="1">
      <alignment horizontal="center"/>
    </xf>
    <xf numFmtId="0" fontId="2" fillId="2" borderId="13" xfId="2" applyFont="1" applyFill="1" applyBorder="1"/>
    <xf numFmtId="0" fontId="2" fillId="2" borderId="14" xfId="2" applyFont="1" applyFill="1" applyBorder="1"/>
    <xf numFmtId="0" fontId="2" fillId="2" borderId="15" xfId="2" applyFont="1" applyFill="1" applyBorder="1"/>
    <xf numFmtId="0" fontId="25" fillId="0" borderId="0" xfId="0" applyFont="1" applyBorder="1"/>
    <xf numFmtId="0" fontId="30" fillId="0" borderId="0" xfId="0" applyFont="1" applyBorder="1"/>
    <xf numFmtId="0" fontId="31" fillId="0" borderId="0" xfId="0" applyFont="1" applyBorder="1"/>
    <xf numFmtId="0" fontId="4" fillId="0" borderId="0" xfId="0" applyFont="1" applyBorder="1"/>
    <xf numFmtId="0" fontId="25" fillId="5" borderId="50" xfId="0" applyFont="1" applyFill="1" applyBorder="1"/>
    <xf numFmtId="0" fontId="25" fillId="5" borderId="34" xfId="0" applyFont="1" applyFill="1" applyBorder="1"/>
    <xf numFmtId="4" fontId="25" fillId="5" borderId="63" xfId="0" applyNumberFormat="1" applyFont="1" applyFill="1" applyBorder="1"/>
    <xf numFmtId="49" fontId="5" fillId="0" borderId="19" xfId="0" applyNumberFormat="1" applyFont="1" applyBorder="1" applyAlignment="1">
      <alignment horizontal="left"/>
    </xf>
    <xf numFmtId="0" fontId="8" fillId="0" borderId="4" xfId="1" applyFont="1" applyBorder="1" applyAlignment="1">
      <alignment horizontal="center"/>
    </xf>
    <xf numFmtId="0" fontId="34" fillId="0" borderId="0" xfId="1" applyFont="1"/>
    <xf numFmtId="165" fontId="0" fillId="2" borderId="37" xfId="4" applyNumberFormat="1" applyFont="1" applyFill="1" applyBorder="1" applyAlignment="1">
      <alignment vertical="center"/>
    </xf>
    <xf numFmtId="165"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5" fillId="3" borderId="50"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25" fillId="3" borderId="34" xfId="0" applyFont="1" applyFill="1" applyBorder="1" applyAlignment="1">
      <alignment horizontal="center" vertical="center" wrapText="1"/>
    </xf>
    <xf numFmtId="165" fontId="0" fillId="2" borderId="3" xfId="4" applyNumberFormat="1" applyFont="1" applyFill="1" applyBorder="1" applyAlignment="1">
      <alignment vertical="center"/>
    </xf>
    <xf numFmtId="43" fontId="0" fillId="2" borderId="3" xfId="4" applyNumberFormat="1" applyFont="1" applyFill="1" applyBorder="1" applyAlignment="1">
      <alignment vertical="center"/>
    </xf>
    <xf numFmtId="9" fontId="7" fillId="0" borderId="0" xfId="5" applyFont="1"/>
    <xf numFmtId="0" fontId="7" fillId="0" borderId="0" xfId="0" applyFont="1" applyBorder="1" applyAlignment="1">
      <alignment wrapText="1"/>
    </xf>
    <xf numFmtId="0" fontId="7" fillId="0" borderId="13" xfId="0" applyFont="1" applyBorder="1"/>
    <xf numFmtId="0" fontId="7" fillId="0" borderId="28" xfId="1" applyFont="1" applyBorder="1"/>
    <xf numFmtId="0" fontId="7" fillId="0" borderId="13" xfId="0" applyFont="1" applyBorder="1" applyAlignment="1">
      <alignment horizontal="center"/>
    </xf>
    <xf numFmtId="0" fontId="7" fillId="0" borderId="0" xfId="0" applyFont="1" applyAlignment="1">
      <alignment wrapText="1"/>
    </xf>
    <xf numFmtId="0" fontId="35" fillId="0" borderId="0" xfId="1" applyFont="1"/>
    <xf numFmtId="0" fontId="7" fillId="0" borderId="0" xfId="1"/>
    <xf numFmtId="0" fontId="4" fillId="0" borderId="0" xfId="1" applyFont="1"/>
    <xf numFmtId="0" fontId="7" fillId="0" borderId="0" xfId="1" applyAlignment="1">
      <alignment horizontal="center"/>
    </xf>
    <xf numFmtId="0" fontId="11" fillId="0" borderId="0" xfId="1" applyFont="1" applyAlignment="1">
      <alignment horizontal="center"/>
    </xf>
    <xf numFmtId="0" fontId="9" fillId="0" borderId="0" xfId="1" applyFont="1"/>
    <xf numFmtId="4" fontId="9" fillId="0" borderId="0" xfId="1" applyNumberFormat="1" applyFont="1"/>
    <xf numFmtId="0" fontId="11" fillId="0" borderId="0" xfId="1" applyFont="1" applyAlignment="1">
      <alignment horizontal="center"/>
    </xf>
    <xf numFmtId="0" fontId="9" fillId="0" borderId="0" xfId="1" applyFont="1"/>
    <xf numFmtId="4" fontId="11" fillId="0" borderId="0" xfId="1" applyNumberFormat="1" applyFont="1" applyAlignment="1">
      <alignment horizontal="center"/>
    </xf>
    <xf numFmtId="4" fontId="9" fillId="0" borderId="0" xfId="1" applyNumberFormat="1" applyFont="1"/>
    <xf numFmtId="0" fontId="19" fillId="0" borderId="0" xfId="1" applyFont="1" applyAlignment="1">
      <alignment horizontal="left" wrapText="1"/>
    </xf>
    <xf numFmtId="0" fontId="4" fillId="0" borderId="0" xfId="1" applyFont="1"/>
    <xf numFmtId="0" fontId="3" fillId="0" borderId="0" xfId="1" applyFont="1" applyAlignment="1">
      <alignment horizontal="center"/>
    </xf>
    <xf numFmtId="0" fontId="7" fillId="0" borderId="0" xfId="1" applyAlignment="1">
      <alignment horizontal="center"/>
    </xf>
    <xf numFmtId="4" fontId="5" fillId="0" borderId="3" xfId="0" applyNumberFormat="1" applyFont="1" applyFill="1" applyBorder="1" applyAlignment="1">
      <alignment horizontal="center"/>
    </xf>
    <xf numFmtId="4" fontId="5" fillId="0" borderId="2" xfId="0" applyNumberFormat="1" applyFont="1" applyBorder="1" applyAlignment="1">
      <alignment horizontal="right"/>
    </xf>
    <xf numFmtId="4" fontId="11" fillId="0" borderId="0" xfId="1" applyNumberFormat="1" applyFont="1" applyFill="1" applyAlignment="1">
      <alignment horizontal="center"/>
    </xf>
    <xf numFmtId="4" fontId="24" fillId="0" borderId="0" xfId="0" applyNumberFormat="1" applyFont="1" applyFill="1" applyAlignment="1"/>
    <xf numFmtId="4" fontId="5" fillId="0" borderId="1" xfId="0" applyNumberFormat="1" applyFont="1" applyFill="1" applyBorder="1" applyAlignment="1">
      <alignment horizontal="center"/>
    </xf>
    <xf numFmtId="4" fontId="5" fillId="0" borderId="2" xfId="0" applyNumberFormat="1" applyFont="1" applyFill="1" applyBorder="1" applyAlignment="1">
      <alignment horizontal="center"/>
    </xf>
    <xf numFmtId="4" fontId="9" fillId="0" borderId="0" xfId="1" applyNumberFormat="1" applyFont="1" applyFill="1" applyAlignment="1"/>
    <xf numFmtId="0" fontId="23" fillId="0" borderId="0" xfId="1" applyFont="1" applyAlignment="1">
      <alignment horizontal="center"/>
    </xf>
    <xf numFmtId="4" fontId="5" fillId="0" borderId="0" xfId="0" applyNumberFormat="1" applyFont="1" applyFill="1" applyAlignment="1">
      <alignment horizontal="right"/>
    </xf>
    <xf numFmtId="4" fontId="10" fillId="0" borderId="0" xfId="1" applyNumberFormat="1" applyFont="1" applyFill="1" applyAlignment="1">
      <alignment horizontal="center"/>
    </xf>
    <xf numFmtId="4" fontId="5" fillId="0" borderId="4" xfId="0" applyNumberFormat="1" applyFont="1" applyFill="1" applyBorder="1" applyAlignment="1">
      <alignment horizontal="right"/>
    </xf>
    <xf numFmtId="4" fontId="5" fillId="0" borderId="3" xfId="0" applyNumberFormat="1" applyFont="1" applyFill="1" applyBorder="1" applyAlignment="1">
      <alignment horizontal="right"/>
    </xf>
    <xf numFmtId="0" fontId="3" fillId="0" borderId="0" xfId="0" applyFont="1" applyFill="1" applyAlignment="1">
      <alignment horizontal="center"/>
    </xf>
    <xf numFmtId="0" fontId="24" fillId="0" borderId="0" xfId="0" applyFont="1" applyFill="1" applyAlignment="1">
      <alignment horizont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7" xfId="0" applyFont="1" applyFill="1" applyBorder="1" applyAlignment="1">
      <alignment horizontal="center" vertical="center"/>
    </xf>
    <xf numFmtId="4" fontId="5" fillId="0" borderId="1"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7" fillId="0" borderId="0" xfId="1" applyNumberFormat="1" applyFont="1" applyFill="1" applyAlignment="1">
      <alignment horizontal="center"/>
    </xf>
    <xf numFmtId="4" fontId="7" fillId="0" borderId="0" xfId="1" applyNumberFormat="1" applyFont="1" applyFill="1" applyAlignment="1"/>
    <xf numFmtId="0" fontId="9" fillId="0" borderId="0" xfId="1" applyFont="1" applyAlignment="1"/>
    <xf numFmtId="4" fontId="9" fillId="0" borderId="0" xfId="1" applyNumberFormat="1" applyFont="1" applyAlignment="1"/>
    <xf numFmtId="4" fontId="5" fillId="0" borderId="28" xfId="0" applyNumberFormat="1" applyFont="1" applyBorder="1" applyAlignment="1"/>
    <xf numFmtId="4" fontId="5" fillId="0" borderId="0" xfId="0" applyNumberFormat="1" applyFont="1" applyBorder="1" applyAlignment="1"/>
    <xf numFmtId="4" fontId="5" fillId="0" borderId="13" xfId="0" applyNumberFormat="1" applyFont="1" applyBorder="1" applyAlignment="1"/>
    <xf numFmtId="0" fontId="10" fillId="0" borderId="0" xfId="1" applyFont="1" applyAlignment="1">
      <alignment horizontal="center"/>
    </xf>
    <xf numFmtId="4" fontId="10" fillId="0" borderId="0" xfId="1" applyNumberFormat="1" applyFont="1" applyAlignment="1">
      <alignment horizontal="center"/>
    </xf>
    <xf numFmtId="4" fontId="14" fillId="0" borderId="0" xfId="0" applyNumberFormat="1" applyFont="1" applyAlignment="1">
      <alignment horizontal="right"/>
    </xf>
    <xf numFmtId="4" fontId="5" fillId="0" borderId="0" xfId="0" applyNumberFormat="1" applyFont="1" applyAlignment="1">
      <alignment horizontal="right"/>
    </xf>
    <xf numFmtId="4" fontId="5" fillId="0" borderId="27" xfId="0" applyNumberFormat="1" applyFont="1" applyBorder="1" applyAlignment="1"/>
    <xf numFmtId="4" fontId="5" fillId="0" borderId="16" xfId="0" applyNumberFormat="1" applyFont="1" applyBorder="1" applyAlignment="1"/>
    <xf numFmtId="4" fontId="5" fillId="0" borderId="12" xfId="0" applyNumberFormat="1" applyFont="1" applyBorder="1" applyAlignment="1"/>
    <xf numFmtId="0" fontId="3" fillId="0" borderId="0" xfId="0" applyFont="1" applyAlignment="1">
      <alignment horizontal="center"/>
    </xf>
    <xf numFmtId="0" fontId="0" fillId="0" borderId="0" xfId="0" applyAlignment="1">
      <alignment horizontal="center"/>
    </xf>
    <xf numFmtId="4" fontId="5" fillId="0" borderId="17" xfId="0" applyNumberFormat="1" applyFont="1" applyBorder="1" applyAlignment="1"/>
    <xf numFmtId="4" fontId="5" fillId="0" borderId="29" xfId="0" applyNumberFormat="1" applyFont="1" applyBorder="1" applyAlignment="1"/>
    <xf numFmtId="4" fontId="5" fillId="0" borderId="33" xfId="0" applyNumberFormat="1" applyFont="1" applyBorder="1" applyAlignment="1"/>
    <xf numFmtId="4" fontId="5" fillId="0" borderId="1"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0" fontId="5"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5" fillId="0" borderId="2" xfId="0" applyNumberFormat="1" applyFont="1" applyBorder="1" applyAlignment="1"/>
    <xf numFmtId="2" fontId="18" fillId="0" borderId="7" xfId="0" applyNumberFormat="1" applyFont="1" applyBorder="1" applyAlignment="1"/>
    <xf numFmtId="0" fontId="18" fillId="0" borderId="0" xfId="0" applyFont="1" applyAlignment="1"/>
    <xf numFmtId="0" fontId="18" fillId="0" borderId="10" xfId="0" applyFont="1" applyBorder="1" applyAlignment="1"/>
    <xf numFmtId="2" fontId="5" fillId="0" borderId="1" xfId="0" applyNumberFormat="1" applyFont="1" applyBorder="1" applyAlignment="1"/>
    <xf numFmtId="0" fontId="5" fillId="0" borderId="24" xfId="0" applyFont="1" applyBorder="1" applyAlignment="1">
      <alignment horizontal="center" vertical="center"/>
    </xf>
    <xf numFmtId="2" fontId="5" fillId="0" borderId="4" xfId="0" applyNumberFormat="1" applyFont="1" applyBorder="1" applyAlignment="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4" fillId="0" borderId="0" xfId="1" applyFont="1" applyAlignment="1"/>
    <xf numFmtId="0" fontId="7" fillId="0" borderId="0" xfId="1" applyAlignment="1"/>
    <xf numFmtId="0" fontId="5" fillId="0" borderId="28" xfId="0" applyFont="1" applyBorder="1" applyAlignment="1"/>
    <xf numFmtId="0" fontId="5" fillId="0" borderId="0" xfId="0" applyFont="1" applyBorder="1" applyAlignment="1"/>
    <xf numFmtId="0" fontId="5" fillId="0" borderId="13" xfId="0" applyFont="1" applyBorder="1" applyAlignment="1"/>
    <xf numFmtId="0" fontId="16" fillId="0" borderId="0" xfId="0" applyFont="1" applyBorder="1" applyAlignment="1">
      <alignment horizontal="center"/>
    </xf>
    <xf numFmtId="4" fontId="5"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5" fillId="0" borderId="0" xfId="0" applyFont="1" applyBorder="1" applyAlignment="1">
      <alignment horizontal="center"/>
    </xf>
    <xf numFmtId="4" fontId="15" fillId="0" borderId="0" xfId="0" applyNumberFormat="1" applyFont="1" applyAlignment="1">
      <alignment horizontal="center"/>
    </xf>
    <xf numFmtId="4" fontId="18" fillId="0" borderId="2" xfId="0" applyNumberFormat="1" applyFont="1" applyBorder="1" applyAlignment="1">
      <alignment horizontal="right"/>
    </xf>
    <xf numFmtId="0" fontId="18" fillId="0" borderId="28" xfId="0" applyFont="1" applyBorder="1" applyAlignment="1"/>
    <xf numFmtId="0" fontId="5" fillId="0" borderId="22" xfId="0" applyFont="1" applyBorder="1" applyAlignment="1"/>
    <xf numFmtId="0" fontId="5" fillId="0" borderId="14" xfId="0" applyFont="1" applyBorder="1" applyAlignment="1"/>
    <xf numFmtId="0" fontId="5" fillId="0" borderId="15" xfId="0" applyFont="1" applyBorder="1" applyAlignment="1"/>
    <xf numFmtId="4" fontId="16" fillId="0" borderId="0" xfId="0" applyNumberFormat="1" applyFont="1" applyAlignment="1">
      <alignment horizontal="center"/>
    </xf>
    <xf numFmtId="0" fontId="5" fillId="0" borderId="28" xfId="0" applyFont="1" applyBorder="1" applyAlignment="1">
      <alignment horizontal="left"/>
    </xf>
    <xf numFmtId="0" fontId="18" fillId="0" borderId="27" xfId="0" applyFont="1" applyBorder="1" applyAlignment="1"/>
    <xf numFmtId="0" fontId="5" fillId="0" borderId="16" xfId="0" applyFont="1" applyBorder="1" applyAlignment="1"/>
    <xf numFmtId="0" fontId="5" fillId="0" borderId="12" xfId="0" applyFont="1" applyBorder="1" applyAlignment="1"/>
    <xf numFmtId="4" fontId="5" fillId="0" borderId="40" xfId="0" applyNumberFormat="1" applyFont="1" applyBorder="1" applyAlignment="1">
      <alignment horizontal="center"/>
    </xf>
    <xf numFmtId="4" fontId="5" fillId="0" borderId="25" xfId="0" applyNumberFormat="1" applyFont="1" applyBorder="1" applyAlignment="1">
      <alignment horizontal="center"/>
    </xf>
    <xf numFmtId="4" fontId="5" fillId="0" borderId="7" xfId="0" applyNumberFormat="1" applyFont="1" applyBorder="1" applyAlignment="1">
      <alignment horizontal="center"/>
    </xf>
    <xf numFmtId="4" fontId="5" fillId="0" borderId="10" xfId="0" applyNumberFormat="1" applyFont="1" applyBorder="1" applyAlignment="1">
      <alignment horizontal="center"/>
    </xf>
    <xf numFmtId="4" fontId="5" fillId="0" borderId="38" xfId="0" applyNumberFormat="1" applyFont="1" applyBorder="1" applyAlignment="1">
      <alignment horizontal="center"/>
    </xf>
    <xf numFmtId="4" fontId="5" fillId="0" borderId="26" xfId="0" applyNumberFormat="1" applyFont="1" applyBorder="1" applyAlignment="1">
      <alignment horizontal="center"/>
    </xf>
    <xf numFmtId="4" fontId="18" fillId="0" borderId="1" xfId="0" applyNumberFormat="1" applyFont="1" applyBorder="1" applyAlignment="1">
      <alignment horizontal="right"/>
    </xf>
    <xf numFmtId="0" fontId="16" fillId="0" borderId="0" xfId="0" applyFont="1" applyAlignment="1">
      <alignment horizontal="center"/>
    </xf>
    <xf numFmtId="0" fontId="15" fillId="0" borderId="0" xfId="0" applyFont="1" applyAlignment="1">
      <alignment horizontal="center"/>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5" fontId="0" fillId="2" borderId="48" xfId="4" applyNumberFormat="1" applyFont="1" applyFill="1" applyBorder="1" applyAlignment="1">
      <alignment horizontal="center" vertical="center"/>
    </xf>
    <xf numFmtId="165" fontId="0" fillId="2" borderId="45" xfId="4" applyNumberFormat="1" applyFont="1" applyFill="1" applyBorder="1" applyAlignment="1">
      <alignment horizontal="center" vertical="center"/>
    </xf>
    <xf numFmtId="165" fontId="0" fillId="2" borderId="47" xfId="4"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5"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5" fillId="3" borderId="57" xfId="0" applyFont="1" applyFill="1" applyBorder="1" applyAlignment="1">
      <alignment horizontal="center" vertical="center" wrapText="1"/>
    </xf>
    <xf numFmtId="0" fontId="25" fillId="3" borderId="56"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55" xfId="0" applyFont="1" applyFill="1" applyBorder="1" applyAlignment="1">
      <alignment horizontal="center" vertical="center" wrapText="1"/>
    </xf>
    <xf numFmtId="0" fontId="25" fillId="3" borderId="54"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25" fillId="3" borderId="51"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25" fillId="3" borderId="30" xfId="0" applyFont="1" applyFill="1" applyBorder="1" applyAlignment="1">
      <alignment horizontal="center" vertical="center" wrapText="1"/>
    </xf>
    <xf numFmtId="0" fontId="25" fillId="3" borderId="62" xfId="0" applyFont="1" applyFill="1" applyBorder="1" applyAlignment="1">
      <alignment horizontal="center" vertical="center" wrapText="1"/>
    </xf>
    <xf numFmtId="0" fontId="25" fillId="3" borderId="59" xfId="0" applyFont="1" applyFill="1" applyBorder="1" applyAlignment="1">
      <alignment horizontal="center" vertical="center" wrapText="1"/>
    </xf>
    <xf numFmtId="0" fontId="25" fillId="3" borderId="64" xfId="0" applyFont="1" applyFill="1" applyBorder="1" applyAlignment="1">
      <alignment horizontal="center" vertical="center" wrapText="1"/>
    </xf>
    <xf numFmtId="0" fontId="25" fillId="3" borderId="65" xfId="0" applyFont="1" applyFill="1" applyBorder="1" applyAlignment="1">
      <alignment horizontal="center" vertical="center" wrapText="1"/>
    </xf>
    <xf numFmtId="0" fontId="25" fillId="3" borderId="66" xfId="0" applyFont="1" applyFill="1" applyBorder="1" applyAlignment="1">
      <alignment horizontal="center" vertical="center" wrapText="1"/>
    </xf>
    <xf numFmtId="0" fontId="25" fillId="4" borderId="44" xfId="2" applyFont="1" applyFill="1" applyBorder="1" applyAlignment="1">
      <alignment horizontal="center"/>
    </xf>
    <xf numFmtId="0" fontId="25" fillId="4" borderId="45" xfId="2" applyFont="1" applyFill="1" applyBorder="1" applyAlignment="1">
      <alignment horizontal="center"/>
    </xf>
    <xf numFmtId="0" fontId="25" fillId="4" borderId="46" xfId="2" applyFont="1" applyFill="1" applyBorder="1" applyAlignment="1">
      <alignment horizontal="center"/>
    </xf>
    <xf numFmtId="166"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5" fillId="3" borderId="67" xfId="0" applyFont="1" applyFill="1" applyBorder="1" applyAlignment="1">
      <alignment horizontal="center" vertical="center" wrapText="1"/>
    </xf>
    <xf numFmtId="0" fontId="25" fillId="3" borderId="48" xfId="0" applyFont="1" applyFill="1" applyBorder="1" applyAlignment="1">
      <alignment horizontal="center" vertical="center" wrapText="1"/>
    </xf>
    <xf numFmtId="0" fontId="25" fillId="3" borderId="68" xfId="0" applyFont="1" applyFill="1" applyBorder="1" applyAlignment="1">
      <alignment horizontal="center" vertical="center" wrapText="1"/>
    </xf>
    <xf numFmtId="0" fontId="25" fillId="3" borderId="69"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5" fillId="3" borderId="60"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58" xfId="0" applyFont="1" applyFill="1" applyBorder="1" applyAlignment="1">
      <alignment horizontal="center" vertical="center" wrapText="1"/>
    </xf>
    <xf numFmtId="0" fontId="25" fillId="3" borderId="63"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61" xfId="0" applyFont="1" applyFill="1" applyBorder="1" applyAlignment="1">
      <alignment horizontal="center" vertical="center" wrapText="1"/>
    </xf>
    <xf numFmtId="0" fontId="25" fillId="5" borderId="52" xfId="0" applyFont="1" applyFill="1" applyBorder="1" applyAlignment="1">
      <alignment horizontal="right"/>
    </xf>
    <xf numFmtId="0" fontId="25" fillId="5" borderId="51" xfId="0" applyFont="1" applyFill="1" applyBorder="1" applyAlignment="1">
      <alignment horizontal="right"/>
    </xf>
    <xf numFmtId="0" fontId="25" fillId="5" borderId="49" xfId="0" applyFont="1" applyFill="1" applyBorder="1" applyAlignment="1">
      <alignment horizontal="right"/>
    </xf>
    <xf numFmtId="0" fontId="4" fillId="0" borderId="27" xfId="0" applyFont="1" applyBorder="1" applyAlignment="1">
      <alignment horizontal="center"/>
    </xf>
    <xf numFmtId="0" fontId="4" fillId="0" borderId="16" xfId="0" applyFont="1" applyBorder="1" applyAlignment="1">
      <alignment horizontal="center"/>
    </xf>
    <xf numFmtId="0" fontId="4" fillId="0" borderId="12"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xf numFmtId="0" fontId="7" fillId="0" borderId="20" xfId="0" applyFont="1" applyBorder="1" applyAlignment="1">
      <alignment horizontal="left" vertical="top" wrapText="1"/>
    </xf>
    <xf numFmtId="0" fontId="7" fillId="0" borderId="4" xfId="0" applyFont="1" applyBorder="1" applyAlignment="1">
      <alignment horizontal="left" vertical="top" wrapText="1"/>
    </xf>
    <xf numFmtId="0" fontId="7" fillId="0" borderId="36" xfId="0" applyFont="1" applyBorder="1" applyAlignment="1">
      <alignment horizontal="left" vertical="top" wrapText="1"/>
    </xf>
    <xf numFmtId="0" fontId="7" fillId="0" borderId="50" xfId="0" applyFont="1" applyBorder="1" applyAlignment="1">
      <alignment horizontal="left" vertical="top" wrapText="1"/>
    </xf>
    <xf numFmtId="0" fontId="7" fillId="0" borderId="34" xfId="0" applyFont="1" applyBorder="1" applyAlignment="1">
      <alignment horizontal="left" vertical="top" wrapText="1"/>
    </xf>
    <xf numFmtId="0" fontId="7" fillId="0" borderId="63" xfId="0" applyFont="1" applyBorder="1" applyAlignment="1">
      <alignment horizontal="left" vertical="top" wrapText="1"/>
    </xf>
    <xf numFmtId="0" fontId="7" fillId="0" borderId="62" xfId="0" applyFont="1" applyBorder="1" applyAlignment="1">
      <alignment horizontal="left" wrapText="1"/>
    </xf>
    <xf numFmtId="0" fontId="7" fillId="0" borderId="60" xfId="0" applyFont="1" applyBorder="1" applyAlignment="1">
      <alignment horizontal="left" wrapText="1"/>
    </xf>
    <xf numFmtId="0" fontId="7" fillId="0" borderId="58" xfId="0" applyFont="1" applyBorder="1" applyAlignment="1">
      <alignment horizontal="left" wrapText="1"/>
    </xf>
    <xf numFmtId="0" fontId="19" fillId="0" borderId="28" xfId="0" applyFont="1" applyBorder="1" applyAlignment="1">
      <alignment horizontal="left" wrapText="1"/>
    </xf>
    <xf numFmtId="0" fontId="19" fillId="0" borderId="0" xfId="0" applyFont="1" applyBorder="1" applyAlignment="1">
      <alignment horizontal="left" wrapText="1"/>
    </xf>
    <xf numFmtId="0" fontId="19" fillId="0" borderId="2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4" xfId="0" applyFont="1" applyBorder="1" applyAlignment="1">
      <alignment horizontal="center" vertical="center" wrapText="1"/>
    </xf>
    <xf numFmtId="0" fontId="8" fillId="0" borderId="28" xfId="0" applyFont="1" applyBorder="1" applyAlignment="1">
      <alignment horizontal="center"/>
    </xf>
    <xf numFmtId="0" fontId="8" fillId="0" borderId="0" xfId="0" applyFont="1" applyBorder="1" applyAlignment="1">
      <alignment horizontal="center"/>
    </xf>
    <xf numFmtId="0" fontId="19" fillId="0" borderId="27" xfId="0" applyFont="1" applyBorder="1" applyAlignment="1">
      <alignment horizontal="left" vertical="center" readingOrder="1"/>
    </xf>
    <xf numFmtId="0" fontId="19" fillId="0" borderId="16" xfId="0" applyFont="1" applyBorder="1" applyAlignment="1">
      <alignment horizontal="left" vertical="center" readingOrder="1"/>
    </xf>
    <xf numFmtId="0" fontId="19" fillId="0" borderId="28" xfId="1" applyFont="1" applyBorder="1" applyAlignment="1">
      <alignment horizontal="left" vertical="center" wrapText="1"/>
    </xf>
    <xf numFmtId="0" fontId="19" fillId="0" borderId="0" xfId="1" applyFont="1" applyAlignment="1">
      <alignment horizontal="left" vertical="center" wrapText="1"/>
    </xf>
    <xf numFmtId="0" fontId="19"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6" fillId="0" borderId="70" xfId="0" applyFont="1" applyBorder="1" applyAlignment="1">
      <alignment horizontal="left" vertical="top" wrapText="1"/>
    </xf>
    <xf numFmtId="0" fontId="26" fillId="0" borderId="71" xfId="0" applyFont="1" applyBorder="1" applyAlignment="1">
      <alignment horizontal="left" vertical="top" wrapText="1"/>
    </xf>
    <xf numFmtId="0" fontId="26" fillId="0" borderId="72" xfId="0" applyFont="1" applyBorder="1" applyAlignment="1">
      <alignment horizontal="left" vertical="top" wrapText="1"/>
    </xf>
    <xf numFmtId="0" fontId="28" fillId="0" borderId="70" xfId="0" applyFont="1" applyBorder="1" applyAlignment="1">
      <alignment horizontal="left" vertical="top" wrapText="1"/>
    </xf>
    <xf numFmtId="0" fontId="28" fillId="0" borderId="71" xfId="0" applyFont="1" applyBorder="1" applyAlignment="1">
      <alignment horizontal="left" vertical="top" wrapText="1"/>
    </xf>
    <xf numFmtId="0" fontId="28" fillId="0" borderId="72" xfId="0" applyFont="1" applyBorder="1" applyAlignment="1">
      <alignment horizontal="left" vertical="top" wrapText="1"/>
    </xf>
    <xf numFmtId="0" fontId="7" fillId="0" borderId="0" xfId="1"/>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twoCellAnchor editAs="oneCell">
    <xdr:from>
      <xdr:col>13</xdr:col>
      <xdr:colOff>638175</xdr:colOff>
      <xdr:row>2</xdr:row>
      <xdr:rowOff>38100</xdr:rowOff>
    </xdr:from>
    <xdr:to>
      <xdr:col>23</xdr:col>
      <xdr:colOff>47624</xdr:colOff>
      <xdr:row>11</xdr:row>
      <xdr:rowOff>9706</xdr:rowOff>
    </xdr:to>
    <xdr:pic>
      <xdr:nvPicPr>
        <xdr:cNvPr id="4"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0915650" y="361950"/>
          <a:ext cx="7029449" cy="1381306"/>
        </a:xfrm>
        <a:prstGeom prst="rect">
          <a:avLst/>
        </a:prstGeom>
      </xdr:spPr>
    </xdr:pic>
    <xdr:clientData/>
  </xdr:twoCellAnchor>
  <xdr:twoCellAnchor editAs="oneCell">
    <xdr:from>
      <xdr:col>2</xdr:col>
      <xdr:colOff>114300</xdr:colOff>
      <xdr:row>0</xdr:row>
      <xdr:rowOff>0</xdr:rowOff>
    </xdr:from>
    <xdr:to>
      <xdr:col>10</xdr:col>
      <xdr:colOff>838199</xdr:colOff>
      <xdr:row>9</xdr:row>
      <xdr:rowOff>66856</xdr:rowOff>
    </xdr:to>
    <xdr:pic>
      <xdr:nvPicPr>
        <xdr:cNvPr id="5"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14</xdr:col>
      <xdr:colOff>416982</xdr:colOff>
      <xdr:row>6</xdr:row>
      <xdr:rowOff>143933</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42333"/>
          <a:ext cx="10957982" cy="105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704850</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161924</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P41"/>
  <sheetViews>
    <sheetView workbookViewId="0">
      <selection activeCell="L36" sqref="L36"/>
    </sheetView>
  </sheetViews>
  <sheetFormatPr baseColWidth="10" defaultColWidth="10" defaultRowHeight="12.75"/>
  <cols>
    <col min="1" max="1" width="9.25" style="343" customWidth="1"/>
    <col min="2" max="2" width="5.5" style="343" customWidth="1"/>
    <col min="3" max="3" width="26" style="341" customWidth="1"/>
    <col min="4" max="4" width="3.5" style="341" customWidth="1"/>
    <col min="5" max="5" width="2.625" style="341" customWidth="1"/>
    <col min="6" max="6" width="3.125" style="341" customWidth="1"/>
    <col min="7" max="7" width="3.375" style="341" customWidth="1"/>
    <col min="8" max="8" width="15" style="121" customWidth="1"/>
    <col min="9" max="11" width="13.75" style="121" customWidth="1"/>
    <col min="12" max="12" width="16" style="121" customWidth="1"/>
    <col min="13" max="16384" width="10" style="341"/>
  </cols>
  <sheetData>
    <row r="1" spans="1:16">
      <c r="A1" s="354"/>
      <c r="B1" s="354"/>
      <c r="C1" s="354"/>
      <c r="D1" s="354"/>
      <c r="E1" s="354"/>
      <c r="F1" s="354"/>
      <c r="G1" s="354"/>
      <c r="H1" s="354"/>
      <c r="I1" s="354"/>
      <c r="J1" s="354"/>
      <c r="K1" s="354"/>
      <c r="L1" s="354"/>
    </row>
    <row r="2" spans="1:16">
      <c r="A2" s="354"/>
      <c r="B2" s="354"/>
      <c r="C2" s="354"/>
      <c r="D2" s="354"/>
      <c r="E2" s="354"/>
      <c r="F2" s="354"/>
      <c r="G2" s="354"/>
      <c r="H2" s="354"/>
      <c r="I2" s="354"/>
      <c r="J2" s="354"/>
      <c r="K2" s="354"/>
      <c r="L2" s="354"/>
    </row>
    <row r="3" spans="1:16">
      <c r="A3" s="354"/>
      <c r="B3" s="354"/>
      <c r="C3" s="354"/>
      <c r="D3" s="354"/>
      <c r="E3" s="354"/>
      <c r="F3" s="354"/>
      <c r="G3" s="354"/>
      <c r="H3" s="354"/>
      <c r="I3" s="354"/>
      <c r="J3" s="354"/>
      <c r="K3" s="354"/>
      <c r="L3" s="354"/>
    </row>
    <row r="4" spans="1:16">
      <c r="A4" s="354"/>
      <c r="B4" s="354"/>
      <c r="C4" s="354"/>
      <c r="D4" s="354"/>
      <c r="E4" s="354"/>
      <c r="F4" s="354"/>
      <c r="G4" s="354"/>
      <c r="H4" s="354"/>
      <c r="I4" s="354"/>
      <c r="J4" s="354"/>
      <c r="K4" s="354"/>
      <c r="L4" s="354"/>
    </row>
    <row r="5" spans="1:16">
      <c r="A5" s="354"/>
      <c r="B5" s="354"/>
      <c r="C5" s="354"/>
      <c r="D5" s="354"/>
      <c r="E5" s="354"/>
      <c r="F5" s="354"/>
      <c r="G5" s="354"/>
      <c r="H5" s="354"/>
      <c r="I5" s="354"/>
      <c r="J5" s="354"/>
      <c r="K5" s="354"/>
      <c r="L5" s="354"/>
    </row>
    <row r="6" spans="1:16">
      <c r="C6" s="343"/>
      <c r="D6" s="343"/>
      <c r="E6" s="343"/>
      <c r="F6" s="343"/>
      <c r="G6" s="343"/>
      <c r="H6" s="343"/>
      <c r="I6" s="343"/>
      <c r="J6" s="343"/>
      <c r="K6" s="343"/>
      <c r="L6" s="343"/>
    </row>
    <row r="7" spans="1:16">
      <c r="C7" s="343"/>
      <c r="D7" s="343"/>
      <c r="E7" s="343"/>
      <c r="F7" s="343"/>
      <c r="G7" s="343"/>
      <c r="H7" s="343"/>
      <c r="I7" s="343"/>
      <c r="J7" s="343"/>
      <c r="K7" s="343"/>
      <c r="L7" s="343"/>
    </row>
    <row r="8" spans="1:16" ht="0.75" customHeight="1">
      <c r="C8" s="343"/>
      <c r="D8" s="343"/>
      <c r="E8" s="343"/>
      <c r="F8" s="343"/>
      <c r="G8" s="343"/>
      <c r="H8" s="343"/>
      <c r="I8" s="343"/>
      <c r="J8" s="343"/>
      <c r="K8" s="343"/>
      <c r="L8" s="343"/>
    </row>
    <row r="9" spans="1:16" ht="18.75" customHeight="1">
      <c r="C9" s="343"/>
      <c r="D9" s="343"/>
      <c r="E9" s="343"/>
      <c r="F9" s="343"/>
      <c r="G9" s="343"/>
      <c r="H9" s="343"/>
      <c r="I9" s="343"/>
      <c r="J9" s="343"/>
      <c r="K9" s="343"/>
      <c r="L9" s="343"/>
    </row>
    <row r="10" spans="1:16" ht="15">
      <c r="A10" s="353" t="s">
        <v>0</v>
      </c>
      <c r="B10" s="353"/>
      <c r="C10" s="354"/>
      <c r="D10" s="354"/>
      <c r="E10" s="354"/>
      <c r="F10" s="354"/>
      <c r="G10" s="354"/>
      <c r="H10" s="354"/>
      <c r="I10" s="354"/>
      <c r="J10" s="354"/>
      <c r="K10" s="354"/>
      <c r="L10" s="120"/>
      <c r="M10" s="343"/>
      <c r="N10" s="343"/>
      <c r="O10" s="343"/>
      <c r="P10" s="343"/>
    </row>
    <row r="11" spans="1:16" s="17" customFormat="1">
      <c r="A11" s="341"/>
      <c r="B11" s="341"/>
      <c r="C11" s="341"/>
      <c r="D11" s="341"/>
      <c r="E11" s="341"/>
      <c r="F11" s="341"/>
      <c r="G11" s="341"/>
      <c r="H11" s="121"/>
      <c r="I11" s="121"/>
      <c r="J11" s="121"/>
      <c r="K11" s="121"/>
      <c r="L11" s="121"/>
      <c r="M11" s="341"/>
      <c r="N11" s="341"/>
      <c r="O11" s="341"/>
      <c r="P11" s="341"/>
    </row>
    <row r="12" spans="1:16" s="17" customFormat="1">
      <c r="A12" s="352" t="s">
        <v>94</v>
      </c>
      <c r="B12" s="352"/>
      <c r="C12" s="539"/>
      <c r="D12" s="539"/>
      <c r="E12" s="539"/>
      <c r="F12" s="539"/>
      <c r="G12" s="539"/>
      <c r="H12" s="539"/>
      <c r="I12" s="539"/>
      <c r="J12" s="539"/>
      <c r="K12" s="539"/>
      <c r="L12" s="121"/>
      <c r="M12" s="341"/>
      <c r="N12" s="341"/>
      <c r="O12" s="341"/>
      <c r="P12" s="341"/>
    </row>
    <row r="13" spans="1:16">
      <c r="A13" s="341"/>
      <c r="B13" s="341"/>
      <c r="C13" s="342"/>
    </row>
    <row r="14" spans="1:16">
      <c r="A14" s="257" t="s">
        <v>132</v>
      </c>
      <c r="B14" s="257"/>
      <c r="C14" s="17"/>
      <c r="D14" s="17"/>
      <c r="E14" s="17"/>
      <c r="F14" s="17"/>
      <c r="G14" s="17"/>
      <c r="H14" s="258"/>
      <c r="J14" s="121" t="s">
        <v>29</v>
      </c>
      <c r="K14" s="258" t="s">
        <v>133</v>
      </c>
    </row>
    <row r="15" spans="1:16" ht="19.5" customHeight="1">
      <c r="A15" s="257" t="s">
        <v>196</v>
      </c>
      <c r="B15" s="259">
        <v>2022</v>
      </c>
      <c r="C15" s="260"/>
      <c r="F15" s="17"/>
    </row>
    <row r="16" spans="1:16">
      <c r="A16" s="257"/>
      <c r="B16" s="257"/>
      <c r="C16" s="260"/>
    </row>
    <row r="18" spans="1:13" ht="19.5" customHeight="1">
      <c r="A18" s="21"/>
      <c r="B18" s="22"/>
      <c r="C18" s="23"/>
      <c r="D18" s="22"/>
      <c r="E18" s="22"/>
      <c r="F18" s="22"/>
      <c r="G18" s="22"/>
      <c r="H18" s="123"/>
      <c r="I18" s="124"/>
      <c r="J18" s="125"/>
      <c r="K18" s="125"/>
      <c r="L18" s="123" t="s">
        <v>99</v>
      </c>
    </row>
    <row r="19" spans="1:13">
      <c r="A19" s="24"/>
      <c r="C19" s="261" t="s">
        <v>35</v>
      </c>
      <c r="D19" s="261"/>
      <c r="E19" s="261"/>
      <c r="F19" s="261"/>
      <c r="G19" s="261"/>
      <c r="H19" s="262" t="s">
        <v>95</v>
      </c>
      <c r="I19" s="262" t="s">
        <v>96</v>
      </c>
      <c r="J19" s="262" t="s">
        <v>97</v>
      </c>
      <c r="K19" s="262" t="s">
        <v>98</v>
      </c>
      <c r="L19" s="263" t="s">
        <v>100</v>
      </c>
    </row>
    <row r="20" spans="1:13">
      <c r="A20" s="25"/>
      <c r="B20" s="26"/>
      <c r="C20" s="27"/>
      <c r="D20" s="27"/>
      <c r="E20" s="27"/>
      <c r="F20" s="27"/>
      <c r="G20" s="27"/>
      <c r="H20" s="126"/>
      <c r="I20" s="127"/>
      <c r="J20" s="128"/>
      <c r="K20" s="128"/>
      <c r="L20" s="264" t="s">
        <v>27</v>
      </c>
    </row>
    <row r="21" spans="1:13" ht="18" customHeight="1">
      <c r="A21" s="24"/>
      <c r="H21" s="129"/>
      <c r="I21" s="129"/>
      <c r="J21" s="129"/>
      <c r="K21" s="130"/>
      <c r="L21" s="129"/>
    </row>
    <row r="22" spans="1:13">
      <c r="A22" s="24" t="s">
        <v>42</v>
      </c>
      <c r="B22" s="265">
        <v>1</v>
      </c>
      <c r="C22" s="341" t="s">
        <v>43</v>
      </c>
      <c r="D22" s="121"/>
      <c r="E22" s="121"/>
      <c r="F22" s="121"/>
      <c r="G22" s="29"/>
      <c r="H22" s="129">
        <v>0</v>
      </c>
      <c r="I22" s="129">
        <v>0</v>
      </c>
      <c r="J22" s="129">
        <v>0</v>
      </c>
      <c r="K22" s="130">
        <v>0</v>
      </c>
      <c r="L22" s="129">
        <f>SUM(H22:K22)</f>
        <v>0</v>
      </c>
    </row>
    <row r="23" spans="1:13" ht="19.5" customHeight="1">
      <c r="A23" s="24" t="s">
        <v>45</v>
      </c>
      <c r="B23" s="265">
        <v>2</v>
      </c>
      <c r="C23" s="257" t="s">
        <v>46</v>
      </c>
      <c r="D23" s="121"/>
      <c r="E23" s="121"/>
      <c r="F23" s="121"/>
      <c r="G23" s="29"/>
      <c r="H23" s="128">
        <v>295514227.01999998</v>
      </c>
      <c r="I23" s="128">
        <v>347948322.50999999</v>
      </c>
      <c r="J23" s="128">
        <v>301904042.52999997</v>
      </c>
      <c r="K23" s="128">
        <v>347948322.51999998</v>
      </c>
      <c r="L23" s="129">
        <f>SUM(H23:K23)</f>
        <v>1293314914.5799999</v>
      </c>
      <c r="M23" s="47">
        <f>2482218-411100</f>
        <v>2071118</v>
      </c>
    </row>
    <row r="24" spans="1:13" ht="18.75" customHeight="1">
      <c r="A24" s="24" t="s">
        <v>48</v>
      </c>
      <c r="B24" s="265">
        <v>3</v>
      </c>
      <c r="C24" s="257" t="s">
        <v>49</v>
      </c>
      <c r="D24" s="121"/>
      <c r="E24" s="121"/>
      <c r="F24" s="121"/>
      <c r="G24" s="29"/>
      <c r="H24" s="129">
        <f>+H22-H23</f>
        <v>-295514227.01999998</v>
      </c>
      <c r="I24" s="129">
        <f>+I22-I23</f>
        <v>-347948322.50999999</v>
      </c>
      <c r="J24" s="129">
        <f>+J22-J23</f>
        <v>-301904042.52999997</v>
      </c>
      <c r="K24" s="130">
        <f>+K22-K23</f>
        <v>-347948322.51999998</v>
      </c>
      <c r="L24" s="132">
        <f t="shared" ref="L24:L36" si="0">SUM(H24:K24)</f>
        <v>-1293314914.5799999</v>
      </c>
      <c r="M24" s="47"/>
    </row>
    <row r="25" spans="1:13">
      <c r="A25" s="24" t="s">
        <v>50</v>
      </c>
      <c r="B25" s="265">
        <v>4</v>
      </c>
      <c r="C25" s="257" t="s">
        <v>51</v>
      </c>
      <c r="D25" s="266"/>
      <c r="E25" s="266"/>
      <c r="F25" s="266"/>
      <c r="G25" s="30"/>
      <c r="H25" s="130">
        <v>0</v>
      </c>
      <c r="I25" s="129">
        <v>0</v>
      </c>
      <c r="J25" s="129">
        <v>0</v>
      </c>
      <c r="K25" s="130">
        <v>0</v>
      </c>
      <c r="L25" s="129">
        <f t="shared" si="0"/>
        <v>0</v>
      </c>
      <c r="M25" s="47"/>
    </row>
    <row r="26" spans="1:13" ht="18.75" customHeight="1">
      <c r="A26" s="24" t="s">
        <v>52</v>
      </c>
      <c r="B26" s="265">
        <v>5</v>
      </c>
      <c r="C26" s="257" t="s">
        <v>53</v>
      </c>
      <c r="D26" s="121"/>
      <c r="E26" s="121"/>
      <c r="F26" s="121"/>
      <c r="G26" s="29"/>
      <c r="H26" s="128">
        <v>675000</v>
      </c>
      <c r="I26" s="128">
        <v>675000</v>
      </c>
      <c r="J26" s="128">
        <v>675000</v>
      </c>
      <c r="K26" s="128">
        <v>675000</v>
      </c>
      <c r="L26" s="128">
        <f t="shared" si="0"/>
        <v>2700000</v>
      </c>
      <c r="M26" s="47">
        <f>181100+230000</f>
        <v>411100</v>
      </c>
    </row>
    <row r="27" spans="1:13" ht="24.75" customHeight="1">
      <c r="A27" s="24" t="s">
        <v>54</v>
      </c>
      <c r="B27" s="265">
        <v>6</v>
      </c>
      <c r="C27" s="257" t="s">
        <v>55</v>
      </c>
      <c r="D27" s="121"/>
      <c r="E27" s="121"/>
      <c r="F27" s="121"/>
      <c r="G27" s="29"/>
      <c r="H27" s="129">
        <f>+H24+H25-H26</f>
        <v>-296189227.01999998</v>
      </c>
      <c r="I27" s="129">
        <f>+I24+I25-I26</f>
        <v>-348623322.50999999</v>
      </c>
      <c r="J27" s="129">
        <f>+J24+J25-J26</f>
        <v>-302579042.52999997</v>
      </c>
      <c r="K27" s="130">
        <f>+K24+K25-K26</f>
        <v>-348623322.51999998</v>
      </c>
      <c r="L27" s="129">
        <f t="shared" si="0"/>
        <v>-1296014914.5799999</v>
      </c>
      <c r="M27" s="47"/>
    </row>
    <row r="28" spans="1:13">
      <c r="A28" s="24"/>
      <c r="B28" s="265">
        <v>7</v>
      </c>
      <c r="C28" s="257"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265">
        <v>8</v>
      </c>
      <c r="C29" s="257" t="s">
        <v>102</v>
      </c>
      <c r="D29" s="121"/>
      <c r="E29" s="121"/>
      <c r="F29" s="121"/>
      <c r="G29" s="29"/>
      <c r="H29" s="128">
        <f t="shared" si="1"/>
        <v>296189227.01999998</v>
      </c>
      <c r="I29" s="128">
        <f t="shared" si="1"/>
        <v>348623322.50999999</v>
      </c>
      <c r="J29" s="128">
        <f t="shared" si="1"/>
        <v>302579042.52999997</v>
      </c>
      <c r="K29" s="131">
        <f t="shared" si="1"/>
        <v>348623322.51999998</v>
      </c>
      <c r="L29" s="129">
        <f t="shared" si="0"/>
        <v>1296014914.5799999</v>
      </c>
    </row>
    <row r="30" spans="1:13" ht="17.25" customHeight="1">
      <c r="A30" s="24" t="s">
        <v>56</v>
      </c>
      <c r="B30" s="265">
        <v>9</v>
      </c>
      <c r="C30" s="257" t="s">
        <v>57</v>
      </c>
      <c r="D30" s="121"/>
      <c r="E30" s="121"/>
      <c r="F30" s="121"/>
      <c r="G30" s="29"/>
      <c r="H30" s="129">
        <v>0</v>
      </c>
      <c r="I30" s="129">
        <v>0</v>
      </c>
      <c r="J30" s="129">
        <v>0</v>
      </c>
      <c r="K30" s="130">
        <v>0</v>
      </c>
      <c r="L30" s="132">
        <f t="shared" si="0"/>
        <v>0</v>
      </c>
    </row>
    <row r="31" spans="1:13" ht="9" customHeight="1">
      <c r="A31" s="24" t="s">
        <v>58</v>
      </c>
      <c r="B31" s="265">
        <v>10</v>
      </c>
      <c r="C31" s="257" t="s">
        <v>59</v>
      </c>
      <c r="D31" s="121"/>
      <c r="E31" s="121"/>
      <c r="F31" s="121"/>
      <c r="G31" s="29"/>
      <c r="H31" s="129">
        <v>0</v>
      </c>
      <c r="I31" s="129">
        <v>0</v>
      </c>
      <c r="J31" s="129">
        <v>0</v>
      </c>
      <c r="K31" s="130">
        <v>0</v>
      </c>
      <c r="L31" s="129">
        <f t="shared" si="0"/>
        <v>0</v>
      </c>
    </row>
    <row r="32" spans="1:13" ht="9.75" customHeight="1">
      <c r="A32" s="24" t="s">
        <v>60</v>
      </c>
      <c r="B32" s="265">
        <v>11</v>
      </c>
      <c r="C32" s="257" t="s">
        <v>61</v>
      </c>
      <c r="D32" s="121"/>
      <c r="E32" s="121"/>
      <c r="F32" s="121"/>
      <c r="G32" s="29"/>
      <c r="H32" s="128">
        <f>+H27+H30-H31</f>
        <v>-296189227.01999998</v>
      </c>
      <c r="I32" s="128">
        <f>+I27+I30-I31</f>
        <v>-348623322.50999999</v>
      </c>
      <c r="J32" s="128">
        <f>+J27+J30-J31</f>
        <v>-302579042.52999997</v>
      </c>
      <c r="K32" s="128">
        <f>+K27+K30-K31</f>
        <v>-348623322.51999998</v>
      </c>
      <c r="L32" s="128">
        <f t="shared" si="0"/>
        <v>-1296014914.5799999</v>
      </c>
    </row>
    <row r="33" spans="1:12">
      <c r="A33" s="24" t="s">
        <v>62</v>
      </c>
      <c r="B33" s="265">
        <v>12</v>
      </c>
      <c r="C33" s="257" t="s">
        <v>63</v>
      </c>
      <c r="D33" s="121"/>
      <c r="E33" s="121"/>
      <c r="F33" s="121"/>
      <c r="G33" s="29"/>
      <c r="H33" s="129"/>
      <c r="I33" s="129"/>
      <c r="J33" s="129"/>
      <c r="K33" s="130"/>
      <c r="L33" s="132">
        <f t="shared" si="0"/>
        <v>0</v>
      </c>
    </row>
    <row r="34" spans="1:12">
      <c r="A34" s="24" t="s">
        <v>64</v>
      </c>
      <c r="B34" s="265">
        <v>13</v>
      </c>
      <c r="C34" s="257" t="s">
        <v>65</v>
      </c>
      <c r="D34" s="121"/>
      <c r="E34" s="121"/>
      <c r="F34" s="121"/>
      <c r="G34" s="29"/>
      <c r="H34" s="129">
        <v>0</v>
      </c>
      <c r="I34" s="129">
        <v>0</v>
      </c>
      <c r="J34" s="129">
        <v>0</v>
      </c>
      <c r="K34" s="130">
        <v>0</v>
      </c>
      <c r="L34" s="129">
        <f t="shared" si="0"/>
        <v>0</v>
      </c>
    </row>
    <row r="35" spans="1:12">
      <c r="A35" s="24" t="s">
        <v>67</v>
      </c>
      <c r="B35" s="265">
        <v>14</v>
      </c>
      <c r="C35" s="257"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267" t="s">
        <v>70</v>
      </c>
      <c r="D36" s="32"/>
      <c r="E36" s="32"/>
      <c r="F36" s="32"/>
      <c r="G36" s="33"/>
      <c r="H36" s="133">
        <f>+H32+H35</f>
        <v>-296189227.01999998</v>
      </c>
      <c r="I36" s="133">
        <f>+I32+I35</f>
        <v>-348623322.50999999</v>
      </c>
      <c r="J36" s="133">
        <f>+J32+J35</f>
        <v>-302579042.52999997</v>
      </c>
      <c r="K36" s="133">
        <f>+K32+K35</f>
        <v>-348623322.51999998</v>
      </c>
      <c r="L36" s="133">
        <f t="shared" si="0"/>
        <v>-1296014914.5799999</v>
      </c>
    </row>
    <row r="37" spans="1:12">
      <c r="H37" s="134">
        <f>507300.35+110716.88</f>
        <v>618017.23</v>
      </c>
      <c r="I37" s="134">
        <f>1051409.42+238840.92-618017.23</f>
        <v>672233.10999999987</v>
      </c>
      <c r="J37" s="134">
        <f>1511041.82+417731.58-I37-H37</f>
        <v>638523.06000000029</v>
      </c>
    </row>
    <row r="38" spans="1:12">
      <c r="A38" s="351"/>
      <c r="B38" s="351"/>
      <c r="C38" s="351"/>
      <c r="D38" s="351"/>
      <c r="E38" s="351"/>
      <c r="F38" s="351"/>
      <c r="G38" s="351"/>
      <c r="H38" s="351"/>
      <c r="I38" s="351"/>
      <c r="J38" s="351"/>
      <c r="K38" s="351"/>
      <c r="L38" s="351"/>
    </row>
    <row r="39" spans="1:12" s="345" customFormat="1">
      <c r="A39" s="351"/>
      <c r="B39" s="351"/>
      <c r="C39" s="351"/>
      <c r="D39" s="351"/>
      <c r="E39" s="351"/>
      <c r="F39" s="351"/>
      <c r="G39" s="351"/>
      <c r="H39" s="351"/>
      <c r="I39" s="351"/>
      <c r="J39" s="351"/>
      <c r="K39" s="351"/>
      <c r="L39" s="351"/>
    </row>
    <row r="40" spans="1:12" s="345" customFormat="1">
      <c r="A40" s="35"/>
      <c r="B40" s="35"/>
      <c r="C40" s="344"/>
      <c r="D40" s="347"/>
      <c r="E40" s="347"/>
      <c r="F40" s="347"/>
      <c r="G40" s="347"/>
      <c r="H40" s="348"/>
      <c r="I40" s="348"/>
      <c r="J40" s="349"/>
      <c r="K40" s="350"/>
      <c r="L40" s="346"/>
    </row>
    <row r="41" spans="1:12" s="345" customFormat="1">
      <c r="A41" s="35"/>
      <c r="B41" s="35"/>
      <c r="C41" s="344"/>
      <c r="D41" s="347"/>
      <c r="E41" s="347"/>
      <c r="F41" s="347"/>
      <c r="G41" s="347"/>
      <c r="H41" s="348"/>
      <c r="I41" s="348"/>
      <c r="J41" s="349"/>
      <c r="K41" s="350"/>
      <c r="L41" s="346"/>
    </row>
  </sheetData>
  <mergeCells count="9">
    <mergeCell ref="A10:K10"/>
    <mergeCell ref="A1:L5"/>
    <mergeCell ref="D40:I40"/>
    <mergeCell ref="J40:K40"/>
    <mergeCell ref="D41:I41"/>
    <mergeCell ref="J41:K41"/>
    <mergeCell ref="A38:L38"/>
    <mergeCell ref="A39:L39"/>
    <mergeCell ref="A12:K12"/>
  </mergeCells>
  <phoneticPr fontId="7" type="noConversion"/>
  <printOptions horizontalCentered="1"/>
  <pageMargins left="0.59055118110236227" right="0.39370078740157483" top="0.59055118110236227" bottom="0.98425196850393704" header="0" footer="0"/>
  <pageSetup paperSize="9" scale="78"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A1:K29"/>
  <sheetViews>
    <sheetView topLeftCell="A10" workbookViewId="0">
      <selection activeCell="L23" sqref="L23"/>
    </sheetView>
  </sheetViews>
  <sheetFormatPr baseColWidth="10" defaultRowHeight="12.75"/>
  <cols>
    <col min="1" max="1" width="11" style="215"/>
    <col min="2" max="3" width="9" style="215" customWidth="1"/>
    <col min="4" max="4" width="11" style="215"/>
    <col min="5" max="5" width="9.875" style="215" customWidth="1"/>
    <col min="6" max="6" width="11" style="215"/>
    <col min="7" max="10" width="3.375" style="215" customWidth="1"/>
    <col min="11" max="11" width="1" style="215" customWidth="1"/>
    <col min="12" max="16384" width="11" style="215"/>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1"/>
      <c r="K9" s="98"/>
    </row>
    <row r="10" spans="1:11">
      <c r="A10" s="523" t="s">
        <v>139</v>
      </c>
      <c r="B10" s="524"/>
      <c r="C10" s="524"/>
      <c r="D10" s="524"/>
      <c r="E10" s="524"/>
      <c r="F10" s="524"/>
      <c r="G10" s="524"/>
      <c r="H10" s="524"/>
      <c r="I10" s="524"/>
      <c r="J10" s="524"/>
      <c r="K10" s="218"/>
    </row>
    <row r="11" spans="1:11">
      <c r="A11" s="201"/>
      <c r="B11" s="202"/>
      <c r="C11" s="202"/>
      <c r="D11" s="202"/>
      <c r="E11" s="202"/>
      <c r="K11" s="98"/>
    </row>
    <row r="12" spans="1:11">
      <c r="A12" s="523" t="s">
        <v>140</v>
      </c>
      <c r="B12" s="524"/>
      <c r="C12" s="524"/>
      <c r="D12" s="524"/>
      <c r="E12" s="524"/>
      <c r="F12" s="524"/>
      <c r="G12" s="524"/>
      <c r="H12" s="524"/>
      <c r="I12" s="524"/>
      <c r="J12" s="524"/>
      <c r="K12" s="218"/>
    </row>
    <row r="13" spans="1:11">
      <c r="A13" s="201"/>
      <c r="K13" s="98"/>
    </row>
    <row r="14" spans="1:11">
      <c r="A14" s="201"/>
      <c r="K14" s="98"/>
    </row>
    <row r="15" spans="1:11">
      <c r="A15" s="100" t="s">
        <v>138</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133</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16" t="s">
        <v>177</v>
      </c>
      <c r="B19" s="101"/>
      <c r="C19" s="101"/>
      <c r="D19" s="101"/>
      <c r="E19" s="101"/>
      <c r="F19" s="101" t="s">
        <v>31</v>
      </c>
      <c r="G19" s="203"/>
      <c r="H19" s="203"/>
      <c r="I19" s="203"/>
      <c r="J19" s="203" t="s">
        <v>62</v>
      </c>
      <c r="K19" s="98"/>
    </row>
    <row r="20" spans="1:11" ht="13.5" thickBot="1">
      <c r="A20" s="103"/>
      <c r="B20" s="104"/>
      <c r="C20" s="104"/>
      <c r="D20" s="104"/>
      <c r="E20" s="104"/>
      <c r="F20" s="104"/>
      <c r="G20" s="104"/>
      <c r="H20" s="104"/>
      <c r="I20" s="104"/>
      <c r="J20" s="104"/>
      <c r="K20" s="217"/>
    </row>
    <row r="21" spans="1:11" ht="13.5" thickBot="1">
      <c r="A21" s="101"/>
      <c r="B21" s="101"/>
      <c r="C21" s="101"/>
      <c r="D21" s="101"/>
      <c r="E21" s="101"/>
      <c r="F21" s="101"/>
      <c r="G21" s="101"/>
      <c r="H21" s="101"/>
      <c r="I21" s="101"/>
      <c r="J21" s="101"/>
    </row>
    <row r="22" spans="1:11">
      <c r="A22" s="525" t="s">
        <v>142</v>
      </c>
      <c r="B22" s="526"/>
      <c r="C22" s="526"/>
      <c r="D22" s="526"/>
      <c r="E22" s="526"/>
      <c r="F22" s="526"/>
      <c r="G22" s="526"/>
      <c r="H22" s="526"/>
      <c r="I22" s="526"/>
      <c r="J22" s="526"/>
      <c r="K22" s="224"/>
    </row>
    <row r="23" spans="1:11" ht="25.5" customHeight="1">
      <c r="A23" s="527" t="s">
        <v>179</v>
      </c>
      <c r="B23" s="528"/>
      <c r="C23" s="528"/>
      <c r="D23" s="528"/>
      <c r="E23" s="528"/>
      <c r="F23" s="528"/>
      <c r="G23" s="528"/>
      <c r="H23" s="528"/>
      <c r="I23" s="528"/>
      <c r="J23" s="528"/>
      <c r="K23" s="219"/>
    </row>
    <row r="24" spans="1:11" ht="45.75" customHeight="1">
      <c r="A24" s="527" t="s">
        <v>181</v>
      </c>
      <c r="B24" s="528"/>
      <c r="C24" s="528"/>
      <c r="D24" s="528"/>
      <c r="E24" s="528"/>
      <c r="F24" s="528"/>
      <c r="G24" s="528"/>
      <c r="H24" s="528"/>
      <c r="I24" s="528"/>
      <c r="J24" s="528"/>
      <c r="K24" s="225"/>
    </row>
    <row r="25" spans="1:11" ht="22.5" customHeight="1">
      <c r="A25" s="517"/>
      <c r="B25" s="518"/>
      <c r="C25" s="518"/>
      <c r="D25" s="518"/>
      <c r="E25" s="518"/>
      <c r="F25" s="518"/>
      <c r="G25" s="518"/>
      <c r="H25" s="518"/>
      <c r="I25" s="518"/>
      <c r="J25" s="518"/>
      <c r="K25" s="98"/>
    </row>
    <row r="26" spans="1:11">
      <c r="A26" s="519"/>
      <c r="B26" s="520"/>
      <c r="C26" s="520"/>
      <c r="D26" s="520"/>
      <c r="E26" s="520"/>
      <c r="F26" s="520"/>
      <c r="G26" s="520"/>
      <c r="H26" s="520"/>
      <c r="I26" s="520"/>
      <c r="J26" s="520"/>
      <c r="K26" s="98"/>
    </row>
    <row r="27" spans="1:11" ht="13.5" thickBot="1">
      <c r="A27" s="521"/>
      <c r="B27" s="522"/>
      <c r="C27" s="522"/>
      <c r="D27" s="522"/>
      <c r="E27" s="522"/>
      <c r="F27" s="522"/>
      <c r="G27" s="522"/>
      <c r="H27" s="522"/>
      <c r="I27" s="522"/>
      <c r="J27" s="522"/>
      <c r="K27" s="217"/>
    </row>
    <row r="28" spans="1:11">
      <c r="A28" s="520"/>
      <c r="B28" s="520"/>
      <c r="C28" s="520"/>
      <c r="D28" s="520"/>
      <c r="E28" s="520"/>
      <c r="F28" s="520"/>
      <c r="G28" s="520"/>
      <c r="H28" s="520"/>
      <c r="I28" s="520"/>
      <c r="J28" s="520"/>
    </row>
    <row r="29" spans="1:11">
      <c r="A29" s="520"/>
      <c r="B29" s="520"/>
      <c r="C29" s="520"/>
      <c r="D29" s="520"/>
      <c r="E29" s="520"/>
      <c r="F29" s="520"/>
      <c r="G29" s="520"/>
      <c r="H29" s="520"/>
      <c r="I29" s="520"/>
      <c r="J29" s="520"/>
    </row>
  </sheetData>
  <mergeCells count="10">
    <mergeCell ref="A10:J10"/>
    <mergeCell ref="A12:J12"/>
    <mergeCell ref="A22:J22"/>
    <mergeCell ref="A23:J23"/>
    <mergeCell ref="A24:J24"/>
    <mergeCell ref="A25:J25"/>
    <mergeCell ref="A26:J26"/>
    <mergeCell ref="A27:J27"/>
    <mergeCell ref="A28:J28"/>
    <mergeCell ref="A29:J29"/>
  </mergeCells>
  <phoneticPr fontId="6"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topLeftCell="A5" workbookViewId="0">
      <selection activeCell="M15" sqref="M15"/>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1"/>
      <c r="L2" s="98"/>
    </row>
    <row r="3" spans="2:12">
      <c r="B3" s="268"/>
      <c r="C3" s="269"/>
      <c r="D3" s="269" t="s">
        <v>139</v>
      </c>
      <c r="E3" s="269"/>
      <c r="F3" s="269"/>
      <c r="G3" s="270"/>
      <c r="H3" s="270"/>
      <c r="I3" s="270"/>
      <c r="J3" s="270"/>
      <c r="K3" s="270"/>
      <c r="L3" s="271"/>
    </row>
    <row r="4" spans="2:12">
      <c r="B4" s="272"/>
      <c r="C4" s="202"/>
      <c r="D4" s="202"/>
      <c r="E4" s="202"/>
      <c r="F4" s="202"/>
      <c r="G4" s="215"/>
      <c r="H4" s="215"/>
      <c r="I4" s="215"/>
      <c r="J4" s="215"/>
      <c r="K4" s="215"/>
      <c r="L4" s="273"/>
    </row>
    <row r="5" spans="2:12">
      <c r="B5" s="272"/>
      <c r="C5" s="202"/>
      <c r="D5" s="202" t="s">
        <v>162</v>
      </c>
      <c r="E5" s="202"/>
      <c r="F5" s="202"/>
      <c r="G5" s="215"/>
      <c r="H5" s="215"/>
      <c r="I5" s="215"/>
      <c r="J5" s="215"/>
      <c r="K5" s="215"/>
      <c r="L5" s="273"/>
    </row>
    <row r="6" spans="2:12">
      <c r="B6" s="272"/>
      <c r="C6" s="215"/>
      <c r="D6" s="215"/>
      <c r="E6" s="215"/>
      <c r="F6" s="215"/>
      <c r="G6" s="215"/>
      <c r="H6" s="215"/>
      <c r="I6" s="215"/>
      <c r="J6" s="215"/>
      <c r="K6" s="215"/>
      <c r="L6" s="273"/>
    </row>
    <row r="7" spans="2:12">
      <c r="B7" s="272"/>
      <c r="C7" s="215"/>
      <c r="D7" s="215"/>
      <c r="E7" s="215"/>
      <c r="F7" s="215"/>
      <c r="G7" s="215"/>
      <c r="H7" s="215"/>
      <c r="I7" s="215"/>
      <c r="J7" s="215"/>
      <c r="K7" s="215"/>
      <c r="L7" s="273"/>
    </row>
    <row r="8" spans="2:12">
      <c r="B8" s="274" t="s">
        <v>138</v>
      </c>
      <c r="C8" s="275"/>
      <c r="D8" s="275"/>
      <c r="E8" s="275"/>
      <c r="F8" s="275"/>
      <c r="G8" s="275"/>
      <c r="H8" s="275"/>
      <c r="I8" s="275"/>
      <c r="J8" s="275"/>
      <c r="K8" s="275"/>
      <c r="L8" s="273"/>
    </row>
    <row r="9" spans="2:12">
      <c r="B9" s="274"/>
      <c r="C9" s="275"/>
      <c r="D9" s="275"/>
      <c r="E9" s="275"/>
      <c r="F9" s="275"/>
      <c r="G9" s="275"/>
      <c r="H9" s="275"/>
      <c r="I9" s="275"/>
      <c r="J9" s="275"/>
      <c r="K9" s="275"/>
      <c r="L9" s="273"/>
    </row>
    <row r="10" spans="2:12">
      <c r="B10" s="276" t="s">
        <v>29</v>
      </c>
      <c r="C10" s="10"/>
      <c r="D10" s="10" t="s">
        <v>133</v>
      </c>
      <c r="E10" s="275"/>
      <c r="F10" s="275"/>
      <c r="G10" s="275"/>
      <c r="H10" s="275"/>
      <c r="I10" s="275"/>
      <c r="J10" s="275"/>
      <c r="K10" s="275"/>
      <c r="L10" s="273"/>
    </row>
    <row r="11" spans="2:12">
      <c r="B11" s="274"/>
      <c r="C11" s="275"/>
      <c r="D11" s="275"/>
      <c r="E11" s="275"/>
      <c r="F11" s="275"/>
      <c r="G11" s="275"/>
      <c r="H11" s="277">
        <v>1</v>
      </c>
      <c r="I11" s="277">
        <v>2</v>
      </c>
      <c r="J11" s="277">
        <v>3</v>
      </c>
      <c r="K11" s="277">
        <v>4</v>
      </c>
      <c r="L11" s="273"/>
    </row>
    <row r="12" spans="2:12">
      <c r="B12" s="274" t="s">
        <v>30</v>
      </c>
      <c r="C12" s="278">
        <v>2022</v>
      </c>
      <c r="D12" s="275"/>
      <c r="E12" s="275"/>
      <c r="F12" s="275"/>
      <c r="G12" s="275" t="s">
        <v>31</v>
      </c>
      <c r="H12" s="203"/>
      <c r="I12" s="203"/>
      <c r="J12" s="203"/>
      <c r="K12" s="203" t="s">
        <v>62</v>
      </c>
      <c r="L12" s="273"/>
    </row>
    <row r="13" spans="2:12" ht="13.5" thickBot="1">
      <c r="B13" s="274"/>
      <c r="C13" s="275"/>
      <c r="D13" s="275"/>
      <c r="E13" s="275"/>
      <c r="F13" s="275"/>
      <c r="G13" s="275"/>
      <c r="H13" s="275"/>
      <c r="I13" s="275"/>
      <c r="J13" s="275"/>
      <c r="K13" s="275"/>
      <c r="L13" s="273"/>
    </row>
    <row r="14" spans="2:12">
      <c r="B14" s="279"/>
      <c r="C14" s="227"/>
      <c r="D14" s="227"/>
      <c r="E14" s="227"/>
      <c r="F14" s="227"/>
      <c r="G14" s="227"/>
      <c r="H14" s="227"/>
      <c r="I14" s="227"/>
      <c r="J14" s="227"/>
      <c r="K14" s="227"/>
      <c r="L14" s="280"/>
    </row>
    <row r="15" spans="2:12" ht="15.75">
      <c r="B15" s="281" t="s">
        <v>163</v>
      </c>
      <c r="C15" s="228"/>
      <c r="D15" s="229"/>
      <c r="E15" s="228"/>
      <c r="F15" s="228"/>
      <c r="G15" s="228"/>
      <c r="H15" s="228"/>
      <c r="I15" s="228"/>
      <c r="J15" s="228"/>
      <c r="K15" s="229"/>
      <c r="L15" s="282"/>
    </row>
    <row r="16" spans="2:12">
      <c r="B16" s="283"/>
      <c r="C16" s="228"/>
      <c r="D16" s="229"/>
      <c r="E16" s="228"/>
      <c r="F16" s="228"/>
      <c r="G16" s="228"/>
      <c r="H16" s="228"/>
      <c r="I16" s="228"/>
      <c r="J16" s="228"/>
      <c r="K16" s="229"/>
      <c r="L16" s="282"/>
    </row>
    <row r="17" spans="2:12">
      <c r="B17" s="283"/>
      <c r="C17" s="230"/>
      <c r="D17" s="230"/>
      <c r="E17" s="230"/>
      <c r="F17" s="230"/>
      <c r="G17" s="230"/>
      <c r="H17" s="230"/>
      <c r="I17" s="230"/>
      <c r="J17" s="230"/>
      <c r="K17" s="230"/>
      <c r="L17" s="284"/>
    </row>
    <row r="18" spans="2:12">
      <c r="B18" s="285"/>
      <c r="C18" s="529"/>
      <c r="D18" s="529"/>
      <c r="E18" s="529"/>
      <c r="F18" s="529"/>
      <c r="G18" s="529"/>
      <c r="H18" s="529"/>
      <c r="I18" s="529"/>
      <c r="J18" s="529"/>
      <c r="K18" s="529"/>
      <c r="L18" s="284"/>
    </row>
    <row r="19" spans="2:12">
      <c r="B19" s="285"/>
      <c r="C19" s="230"/>
      <c r="D19" s="230"/>
      <c r="E19" s="230"/>
      <c r="F19" s="230"/>
      <c r="G19" s="230"/>
      <c r="H19" s="230"/>
      <c r="I19" s="230"/>
      <c r="J19" s="230"/>
      <c r="K19" s="230"/>
      <c r="L19" s="284"/>
    </row>
    <row r="20" spans="2:12" ht="13.5" thickBot="1">
      <c r="B20" s="286"/>
      <c r="C20" s="231" t="s">
        <v>164</v>
      </c>
      <c r="D20" s="231"/>
      <c r="E20" s="231"/>
      <c r="F20" s="231"/>
      <c r="G20" s="231"/>
      <c r="H20" s="231"/>
      <c r="I20" s="231"/>
      <c r="J20" s="231"/>
      <c r="K20" s="231"/>
      <c r="L20" s="287"/>
    </row>
    <row r="21" spans="2:12" ht="13.5" thickBot="1">
      <c r="B21" s="288"/>
      <c r="C21" s="232"/>
      <c r="D21" s="232"/>
      <c r="E21" s="232"/>
      <c r="F21" s="232"/>
      <c r="G21" s="232"/>
      <c r="H21" s="232"/>
      <c r="I21" s="232"/>
      <c r="J21" s="232"/>
      <c r="K21" s="232"/>
      <c r="L21" s="289"/>
    </row>
    <row r="22" spans="2:12">
      <c r="B22" s="290"/>
      <c r="C22" s="233"/>
      <c r="D22" s="233"/>
      <c r="E22" s="233"/>
      <c r="F22" s="233"/>
      <c r="G22" s="233"/>
      <c r="H22" s="233"/>
      <c r="I22" s="233"/>
      <c r="J22" s="233"/>
      <c r="K22" s="233"/>
      <c r="L22" s="291"/>
    </row>
    <row r="23" spans="2:12">
      <c r="B23" s="292"/>
      <c r="C23" s="293"/>
      <c r="D23" s="293"/>
      <c r="E23" s="293"/>
      <c r="F23" s="293"/>
      <c r="G23" s="293"/>
      <c r="H23" s="293"/>
      <c r="I23" s="293"/>
      <c r="J23" s="293"/>
      <c r="K23" s="293"/>
      <c r="L23" s="294"/>
    </row>
    <row r="24" spans="2:12">
      <c r="B24" s="226"/>
      <c r="C24" s="226"/>
      <c r="D24" s="226"/>
      <c r="E24" s="226"/>
      <c r="F24" s="226"/>
      <c r="G24" s="226"/>
      <c r="H24" s="226"/>
      <c r="I24" s="226"/>
      <c r="J24" s="226"/>
      <c r="K24" s="226"/>
    </row>
    <row r="25" spans="2:12">
      <c r="B25" s="226"/>
      <c r="C25" s="226"/>
      <c r="D25" s="226"/>
      <c r="E25" s="226"/>
      <c r="F25" s="226"/>
      <c r="G25" s="226"/>
      <c r="H25" s="226"/>
      <c r="I25" s="226"/>
      <c r="J25" s="226"/>
      <c r="K25" s="226"/>
    </row>
    <row r="26" spans="2:12">
      <c r="B26" s="226"/>
      <c r="C26" s="226"/>
      <c r="D26" s="226"/>
      <c r="E26" s="226"/>
      <c r="F26" s="226"/>
      <c r="G26" s="226"/>
      <c r="H26" s="226"/>
      <c r="I26" s="226"/>
      <c r="J26" s="226"/>
      <c r="K26" s="226"/>
    </row>
    <row r="27" spans="2:12">
      <c r="B27" s="226"/>
      <c r="C27" s="226"/>
      <c r="D27" s="226"/>
      <c r="E27" s="226"/>
      <c r="F27" s="226"/>
      <c r="G27" s="226"/>
      <c r="H27" s="226"/>
      <c r="I27" s="226"/>
      <c r="J27" s="226"/>
      <c r="K27" s="226"/>
    </row>
    <row r="28" spans="2:12">
      <c r="B28" s="226"/>
      <c r="C28" s="226"/>
      <c r="D28" s="226"/>
      <c r="E28" s="226"/>
      <c r="F28" s="226"/>
      <c r="G28" s="226"/>
      <c r="H28" s="226"/>
      <c r="I28" s="226"/>
      <c r="J28" s="226"/>
      <c r="K28" s="226"/>
    </row>
    <row r="29" spans="2:12">
      <c r="B29" s="226"/>
      <c r="C29" s="226"/>
      <c r="D29" s="226"/>
      <c r="E29" s="226"/>
      <c r="F29" s="226"/>
      <c r="G29" s="226"/>
      <c r="H29" s="226"/>
      <c r="I29" s="226"/>
      <c r="J29" s="226"/>
      <c r="K29" s="226"/>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workbookViewId="0">
      <selection activeCell="J11" sqref="J11"/>
    </sheetView>
  </sheetViews>
  <sheetFormatPr baseColWidth="10" defaultRowHeight="12.75"/>
  <cols>
    <col min="1" max="3" width="2.5" customWidth="1"/>
    <col min="4" max="4" width="3.5" customWidth="1"/>
    <col min="5" max="5" width="74.375" customWidth="1"/>
  </cols>
  <sheetData>
    <row r="1" spans="1:5" ht="77.25" customHeight="1"/>
    <row r="2" spans="1:5" ht="99.95" customHeight="1">
      <c r="A2" s="533" t="s">
        <v>191</v>
      </c>
      <c r="B2" s="534"/>
      <c r="C2" s="534"/>
      <c r="D2" s="534"/>
      <c r="E2" s="535"/>
    </row>
    <row r="3" spans="1:5" ht="12.75" customHeight="1">
      <c r="A3" s="530"/>
      <c r="B3" s="531"/>
      <c r="C3" s="531"/>
      <c r="D3" s="531"/>
      <c r="E3" s="532"/>
    </row>
    <row r="4" spans="1:5" ht="15">
      <c r="A4" s="536" t="s">
        <v>161</v>
      </c>
      <c r="B4" s="537"/>
      <c r="C4" s="537"/>
      <c r="D4" s="537"/>
      <c r="E4" s="538"/>
    </row>
    <row r="5" spans="1:5" ht="12.75" customHeight="1">
      <c r="A5" s="530"/>
      <c r="B5" s="531"/>
      <c r="C5" s="531"/>
      <c r="D5" s="531"/>
      <c r="E5" s="532"/>
    </row>
    <row r="6" spans="1:5" ht="12.75" customHeight="1">
      <c r="A6" s="530"/>
      <c r="B6" s="531"/>
      <c r="C6" s="531"/>
      <c r="D6" s="531"/>
      <c r="E6" s="532"/>
    </row>
    <row r="7" spans="1:5" ht="12.75" customHeight="1">
      <c r="A7" s="530"/>
      <c r="B7" s="531"/>
      <c r="C7" s="531"/>
      <c r="D7" s="531"/>
      <c r="E7" s="532"/>
    </row>
    <row r="8" spans="1:5" ht="12.75" customHeight="1">
      <c r="A8" s="530"/>
      <c r="B8" s="531"/>
      <c r="C8" s="531"/>
      <c r="D8" s="531"/>
      <c r="E8" s="532"/>
    </row>
    <row r="9" spans="1:5" ht="12.75" customHeight="1">
      <c r="A9" s="530"/>
      <c r="B9" s="531"/>
      <c r="C9" s="531"/>
      <c r="D9" s="531"/>
      <c r="E9" s="532"/>
    </row>
    <row r="10" spans="1:5">
      <c r="A10" s="530"/>
      <c r="B10" s="531"/>
      <c r="C10" s="531"/>
      <c r="D10" s="531"/>
      <c r="E10" s="532"/>
    </row>
    <row r="11" spans="1:5">
      <c r="A11" s="530"/>
      <c r="B11" s="531"/>
      <c r="C11" s="531"/>
      <c r="D11" s="531"/>
      <c r="E11" s="532"/>
    </row>
    <row r="12" spans="1:5">
      <c r="A12" s="530"/>
      <c r="B12" s="531"/>
      <c r="C12" s="531"/>
      <c r="D12" s="531"/>
      <c r="E12" s="532"/>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tabSelected="1" zoomScale="90" zoomScaleNormal="90" workbookViewId="0">
      <selection activeCell="L23" sqref="L23"/>
    </sheetView>
  </sheetViews>
  <sheetFormatPr baseColWidth="10" defaultRowHeight="12.75"/>
  <cols>
    <col min="1" max="1" width="18.5" style="183" customWidth="1"/>
    <col min="2" max="2" width="12.375" style="184" customWidth="1"/>
    <col min="3" max="4" width="12" style="184" bestFit="1" customWidth="1"/>
    <col min="5" max="6" width="3.125" style="184" customWidth="1"/>
    <col min="7" max="7" width="2.875" style="184" customWidth="1"/>
    <col min="8" max="8" width="3.125" style="184" customWidth="1"/>
    <col min="9" max="9" width="12.75" style="184" customWidth="1"/>
    <col min="10" max="10" width="12.25" style="184" customWidth="1"/>
    <col min="11" max="11" width="12.125" style="184" customWidth="1"/>
    <col min="12" max="12" width="13.375" style="184" bestFit="1" customWidth="1"/>
    <col min="13" max="13" width="8.75" style="184" customWidth="1"/>
    <col min="14" max="14" width="12" style="184" bestFit="1" customWidth="1"/>
    <col min="15" max="15" width="10.75" style="184" customWidth="1"/>
    <col min="16" max="16" width="12" style="183" bestFit="1" customWidth="1"/>
    <col min="17" max="16384" width="11" style="183"/>
  </cols>
  <sheetData>
    <row r="8" spans="1:15" ht="15">
      <c r="A8" s="367" t="s">
        <v>0</v>
      </c>
      <c r="B8" s="368"/>
      <c r="C8" s="368"/>
      <c r="D8" s="368"/>
      <c r="E8" s="368"/>
      <c r="F8" s="368"/>
      <c r="G8" s="368"/>
      <c r="H8" s="368"/>
      <c r="I8" s="368"/>
      <c r="J8" s="368"/>
      <c r="K8" s="368"/>
      <c r="L8" s="368"/>
      <c r="M8" s="368"/>
      <c r="N8" s="368"/>
      <c r="O8" s="368"/>
    </row>
    <row r="10" spans="1:15">
      <c r="A10" s="144" t="s">
        <v>1</v>
      </c>
    </row>
    <row r="12" spans="1:15">
      <c r="A12" s="183" t="s">
        <v>135</v>
      </c>
      <c r="L12" s="157" t="s">
        <v>2</v>
      </c>
      <c r="M12" s="145" t="s">
        <v>133</v>
      </c>
    </row>
    <row r="14" spans="1:15">
      <c r="A14" s="183" t="s">
        <v>3</v>
      </c>
      <c r="B14" s="146">
        <v>2022</v>
      </c>
      <c r="D14" s="184" t="s">
        <v>4</v>
      </c>
      <c r="E14" s="147"/>
      <c r="F14" s="147"/>
      <c r="G14" s="147"/>
      <c r="H14" s="147" t="s">
        <v>62</v>
      </c>
    </row>
    <row r="15" spans="1:15" ht="13.5" thickBot="1"/>
    <row r="16" spans="1:15" s="148" customFormat="1" ht="10.5">
      <c r="A16" s="369" t="s">
        <v>5</v>
      </c>
      <c r="B16" s="372" t="s">
        <v>6</v>
      </c>
      <c r="C16" s="359" t="s">
        <v>7</v>
      </c>
      <c r="D16" s="359"/>
      <c r="E16" s="359" t="s">
        <v>8</v>
      </c>
      <c r="F16" s="359"/>
      <c r="G16" s="359"/>
      <c r="H16" s="359"/>
      <c r="I16" s="179" t="s">
        <v>9</v>
      </c>
      <c r="J16" s="372" t="s">
        <v>10</v>
      </c>
      <c r="K16" s="179" t="s">
        <v>11</v>
      </c>
      <c r="L16" s="372" t="s">
        <v>12</v>
      </c>
      <c r="M16" s="179" t="s">
        <v>13</v>
      </c>
      <c r="N16" s="179" t="s">
        <v>14</v>
      </c>
      <c r="O16" s="185" t="s">
        <v>15</v>
      </c>
    </row>
    <row r="17" spans="1:17" s="148" customFormat="1" ht="10.5">
      <c r="A17" s="370"/>
      <c r="B17" s="373"/>
      <c r="C17" s="360" t="s">
        <v>16</v>
      </c>
      <c r="D17" s="360"/>
      <c r="E17" s="360" t="s">
        <v>17</v>
      </c>
      <c r="F17" s="360"/>
      <c r="G17" s="360"/>
      <c r="H17" s="360"/>
      <c r="I17" s="180" t="s">
        <v>18</v>
      </c>
      <c r="J17" s="373"/>
      <c r="K17" s="180" t="s">
        <v>19</v>
      </c>
      <c r="L17" s="373"/>
      <c r="M17" s="180" t="s">
        <v>20</v>
      </c>
      <c r="N17" s="180" t="s">
        <v>21</v>
      </c>
      <c r="O17" s="186" t="s">
        <v>22</v>
      </c>
    </row>
    <row r="18" spans="1:17" s="148" customFormat="1" ht="11.25" thickBot="1">
      <c r="A18" s="371"/>
      <c r="B18" s="374"/>
      <c r="C18" s="187" t="s">
        <v>23</v>
      </c>
      <c r="D18" s="187" t="s">
        <v>24</v>
      </c>
      <c r="E18" s="355" t="s">
        <v>25</v>
      </c>
      <c r="F18" s="355"/>
      <c r="G18" s="355"/>
      <c r="H18" s="355"/>
      <c r="I18" s="188"/>
      <c r="J18" s="374"/>
      <c r="K18" s="188"/>
      <c r="L18" s="374"/>
      <c r="M18" s="188"/>
      <c r="N18" s="188"/>
      <c r="O18" s="189"/>
    </row>
    <row r="19" spans="1:17" s="148" customFormat="1" ht="12.75" customHeight="1">
      <c r="A19" s="321" t="s">
        <v>185</v>
      </c>
      <c r="B19" s="190">
        <v>1197151279.5799999</v>
      </c>
      <c r="C19" s="190">
        <v>551096202.38</v>
      </c>
      <c r="D19" s="191">
        <v>122400000</v>
      </c>
      <c r="E19" s="356">
        <v>1625847481.96</v>
      </c>
      <c r="F19" s="356"/>
      <c r="G19" s="356"/>
      <c r="H19" s="356"/>
      <c r="I19" s="192">
        <v>1604547634.8599999</v>
      </c>
      <c r="J19" s="192">
        <v>1604547634.8599999</v>
      </c>
      <c r="K19" s="192">
        <v>1604547634.8599999</v>
      </c>
      <c r="L19" s="190">
        <v>1604547634.8599999</v>
      </c>
      <c r="M19" s="190">
        <v>0</v>
      </c>
      <c r="N19" s="190">
        <v>21299847.100000143</v>
      </c>
      <c r="O19" s="193">
        <v>0</v>
      </c>
    </row>
    <row r="20" spans="1:17" s="148" customFormat="1" ht="10.5">
      <c r="A20" s="321" t="s">
        <v>186</v>
      </c>
      <c r="B20" s="190">
        <v>18900000</v>
      </c>
      <c r="C20" s="190">
        <v>2000000</v>
      </c>
      <c r="D20" s="191">
        <v>0</v>
      </c>
      <c r="E20" s="356">
        <v>20900000</v>
      </c>
      <c r="F20" s="356"/>
      <c r="G20" s="356"/>
      <c r="H20" s="356"/>
      <c r="I20" s="192">
        <v>19672254.280000001</v>
      </c>
      <c r="J20" s="192">
        <v>19672254.280000001</v>
      </c>
      <c r="K20" s="192">
        <v>19672254.280000001</v>
      </c>
      <c r="L20" s="190">
        <v>19672254.280000001</v>
      </c>
      <c r="M20" s="190">
        <v>0</v>
      </c>
      <c r="N20" s="190">
        <v>1227745.7199999988</v>
      </c>
      <c r="O20" s="193">
        <v>0</v>
      </c>
    </row>
    <row r="21" spans="1:17" s="148" customFormat="1" ht="10.5">
      <c r="A21" s="321" t="s">
        <v>187</v>
      </c>
      <c r="B21" s="190">
        <v>77217321.680000007</v>
      </c>
      <c r="C21" s="190">
        <v>30000000</v>
      </c>
      <c r="D21" s="191">
        <v>11500000</v>
      </c>
      <c r="E21" s="356">
        <v>95717321.680000007</v>
      </c>
      <c r="F21" s="356"/>
      <c r="G21" s="356"/>
      <c r="H21" s="356"/>
      <c r="I21" s="192">
        <v>87715410.560000002</v>
      </c>
      <c r="J21" s="192">
        <v>87715410.560000002</v>
      </c>
      <c r="K21" s="192">
        <v>87715410.560000002</v>
      </c>
      <c r="L21" s="190">
        <v>82195672.609999999</v>
      </c>
      <c r="M21" s="190">
        <v>0</v>
      </c>
      <c r="N21" s="190">
        <v>8001911.1200000048</v>
      </c>
      <c r="O21" s="193">
        <v>5519737.950000003</v>
      </c>
    </row>
    <row r="22" spans="1:17" s="148" customFormat="1" ht="10.5">
      <c r="A22" s="321" t="s">
        <v>188</v>
      </c>
      <c r="B22" s="190">
        <v>46313.32</v>
      </c>
      <c r="C22" s="190">
        <v>0</v>
      </c>
      <c r="D22" s="191">
        <v>0</v>
      </c>
      <c r="E22" s="356">
        <v>46313.32</v>
      </c>
      <c r="F22" s="356"/>
      <c r="G22" s="356"/>
      <c r="H22" s="356"/>
      <c r="I22" s="192">
        <v>0</v>
      </c>
      <c r="J22" s="192">
        <v>0</v>
      </c>
      <c r="K22" s="192">
        <v>0</v>
      </c>
      <c r="L22" s="190">
        <v>0</v>
      </c>
      <c r="M22" s="190">
        <v>0</v>
      </c>
      <c r="N22" s="190">
        <v>46313.32</v>
      </c>
      <c r="O22" s="193">
        <v>0</v>
      </c>
    </row>
    <row r="23" spans="1:17" s="148" customFormat="1" ht="10.5">
      <c r="A23" s="321" t="s">
        <v>189</v>
      </c>
      <c r="B23" s="190">
        <v>2700000</v>
      </c>
      <c r="C23" s="190">
        <v>17500000</v>
      </c>
      <c r="D23" s="191">
        <v>0</v>
      </c>
      <c r="E23" s="356">
        <v>20200000</v>
      </c>
      <c r="F23" s="356"/>
      <c r="G23" s="356"/>
      <c r="H23" s="356"/>
      <c r="I23" s="192">
        <v>11540197.73</v>
      </c>
      <c r="J23" s="192">
        <v>11540197.73</v>
      </c>
      <c r="K23" s="192">
        <v>11540197.73</v>
      </c>
      <c r="L23" s="190">
        <v>11540197.73</v>
      </c>
      <c r="M23" s="190">
        <v>0</v>
      </c>
      <c r="N23" s="190">
        <v>8659802.2699999996</v>
      </c>
      <c r="O23" s="193">
        <v>0</v>
      </c>
      <c r="Q23" s="157"/>
    </row>
    <row r="24" spans="1:17" s="148" customFormat="1" ht="10.5">
      <c r="A24" s="321" t="s">
        <v>190</v>
      </c>
      <c r="B24" s="190">
        <v>0</v>
      </c>
      <c r="C24" s="190">
        <v>2895437.69</v>
      </c>
      <c r="D24" s="191">
        <v>0</v>
      </c>
      <c r="E24" s="356">
        <v>2895437.69</v>
      </c>
      <c r="F24" s="356"/>
      <c r="G24" s="356"/>
      <c r="H24" s="356"/>
      <c r="I24" s="192">
        <v>2895437.69</v>
      </c>
      <c r="J24" s="192">
        <v>2895437.69</v>
      </c>
      <c r="K24" s="192">
        <v>2895437.69</v>
      </c>
      <c r="L24" s="190">
        <v>2895437.69</v>
      </c>
      <c r="M24" s="190">
        <v>0</v>
      </c>
      <c r="N24" s="190">
        <v>0</v>
      </c>
      <c r="O24" s="193">
        <v>0</v>
      </c>
      <c r="P24" s="157"/>
    </row>
    <row r="25" spans="1:17" s="148" customFormat="1" ht="10.5">
      <c r="A25" s="149" t="s">
        <v>26</v>
      </c>
      <c r="B25" s="221">
        <f>SUM(B19:B24)</f>
        <v>1296014914.5799999</v>
      </c>
      <c r="C25" s="221">
        <f>SUM(C19:C24)</f>
        <v>603491640.07000005</v>
      </c>
      <c r="D25" s="194">
        <f>SUM(D19:D24)</f>
        <v>133900000</v>
      </c>
      <c r="E25" s="365">
        <f>SUM(E19:E24)</f>
        <v>1765606554.6500001</v>
      </c>
      <c r="F25" s="365"/>
      <c r="G25" s="365"/>
      <c r="H25" s="365"/>
      <c r="I25" s="195">
        <f t="shared" ref="I25:O25" si="0">SUM(I19:I24)</f>
        <v>1726370935.1199999</v>
      </c>
      <c r="J25" s="221">
        <f t="shared" si="0"/>
        <v>1726370935.1199999</v>
      </c>
      <c r="K25" s="221">
        <f t="shared" si="0"/>
        <v>1726370935.1199999</v>
      </c>
      <c r="L25" s="221">
        <f t="shared" si="0"/>
        <v>1720851197.1699998</v>
      </c>
      <c r="M25" s="221">
        <f t="shared" si="0"/>
        <v>0</v>
      </c>
      <c r="N25" s="221">
        <f t="shared" si="0"/>
        <v>39235619.53000015</v>
      </c>
      <c r="O25" s="196">
        <f t="shared" si="0"/>
        <v>5519737.950000003</v>
      </c>
      <c r="P25" s="150"/>
    </row>
    <row r="26" spans="1:17" s="148" customFormat="1" ht="11.25" thickBot="1">
      <c r="A26" s="151"/>
      <c r="B26" s="197"/>
      <c r="C26" s="197"/>
      <c r="D26" s="198"/>
      <c r="E26" s="366"/>
      <c r="F26" s="366"/>
      <c r="G26" s="366"/>
      <c r="H26" s="366"/>
      <c r="I26" s="199"/>
      <c r="J26" s="197"/>
      <c r="K26" s="197"/>
      <c r="L26" s="197"/>
      <c r="M26" s="197"/>
      <c r="N26" s="197"/>
      <c r="O26" s="200"/>
    </row>
    <row r="27" spans="1:17" s="148" customFormat="1" ht="10.5">
      <c r="A27" s="152"/>
      <c r="B27" s="182"/>
      <c r="C27" s="182"/>
      <c r="D27" s="182"/>
      <c r="E27" s="363"/>
      <c r="F27" s="363"/>
      <c r="G27" s="363"/>
      <c r="H27" s="363"/>
      <c r="I27" s="182"/>
      <c r="J27" s="182"/>
      <c r="K27" s="182"/>
      <c r="L27" s="182"/>
      <c r="M27" s="182"/>
      <c r="N27" s="182"/>
      <c r="O27" s="182"/>
    </row>
    <row r="28" spans="1:17" s="148" customFormat="1" ht="11.25">
      <c r="A28" s="362"/>
      <c r="B28" s="362"/>
      <c r="C28" s="362"/>
      <c r="D28" s="362"/>
      <c r="E28" s="362"/>
      <c r="F28" s="362"/>
      <c r="G28" s="362"/>
      <c r="H28" s="362"/>
      <c r="I28" s="362"/>
      <c r="J28" s="362"/>
      <c r="K28" s="362"/>
      <c r="L28" s="362"/>
      <c r="M28" s="182"/>
      <c r="N28" s="182"/>
      <c r="O28" s="182"/>
    </row>
    <row r="29" spans="1:17" s="155" customFormat="1" ht="21" customHeight="1">
      <c r="A29" s="153"/>
      <c r="B29" s="222"/>
      <c r="C29" s="154"/>
      <c r="D29" s="375"/>
      <c r="E29" s="375"/>
      <c r="F29" s="375"/>
      <c r="G29" s="375"/>
      <c r="H29" s="376"/>
      <c r="I29" s="376"/>
      <c r="J29" s="154"/>
      <c r="K29" s="181"/>
      <c r="L29" s="364"/>
      <c r="M29" s="358"/>
      <c r="N29" s="223"/>
      <c r="O29" s="154"/>
      <c r="Q29" s="154"/>
    </row>
    <row r="30" spans="1:17" s="155" customFormat="1" ht="9" customHeight="1">
      <c r="A30" s="153"/>
      <c r="B30" s="178"/>
      <c r="C30" s="154"/>
      <c r="D30" s="357"/>
      <c r="E30" s="357"/>
      <c r="F30" s="357"/>
      <c r="G30" s="357"/>
      <c r="H30" s="361"/>
      <c r="I30" s="361"/>
      <c r="J30" s="154"/>
      <c r="K30" s="181"/>
      <c r="L30" s="357"/>
      <c r="M30" s="358"/>
      <c r="N30" s="154"/>
      <c r="O30" s="154"/>
    </row>
    <row r="31" spans="1:17" s="155" customFormat="1" ht="9.75" customHeight="1">
      <c r="A31" s="153"/>
      <c r="B31" s="178"/>
      <c r="C31" s="154"/>
      <c r="D31" s="357"/>
      <c r="E31" s="357"/>
      <c r="F31" s="357"/>
      <c r="G31" s="357"/>
      <c r="H31" s="361"/>
      <c r="I31" s="361"/>
      <c r="J31" s="154"/>
      <c r="K31" s="181"/>
      <c r="L31" s="357"/>
      <c r="M31" s="358"/>
      <c r="N31" s="154"/>
      <c r="O31" s="154"/>
    </row>
    <row r="32" spans="1:17" s="148" customFormat="1" ht="10.5">
      <c r="A32" s="152"/>
      <c r="B32" s="182"/>
      <c r="C32" s="182"/>
      <c r="D32" s="182"/>
      <c r="E32" s="363"/>
      <c r="F32" s="363"/>
      <c r="G32" s="363"/>
      <c r="H32" s="363"/>
      <c r="I32" s="182"/>
      <c r="J32" s="182"/>
      <c r="K32" s="182"/>
      <c r="L32" s="182"/>
      <c r="M32" s="182"/>
      <c r="N32" s="182"/>
      <c r="O32" s="182"/>
    </row>
    <row r="33" spans="1:15" s="148" customFormat="1" ht="10.5">
      <c r="A33" s="152"/>
      <c r="B33" s="182"/>
      <c r="C33" s="182"/>
      <c r="D33" s="182"/>
      <c r="E33" s="363"/>
      <c r="F33" s="363"/>
      <c r="G33" s="363"/>
      <c r="H33" s="363"/>
      <c r="I33" s="182"/>
      <c r="J33" s="182"/>
      <c r="K33" s="182"/>
      <c r="L33" s="182"/>
      <c r="M33" s="182"/>
      <c r="N33" s="182"/>
      <c r="O33" s="182"/>
    </row>
    <row r="34" spans="1:15" s="148" customFormat="1" ht="10.5">
      <c r="A34" s="152"/>
      <c r="B34" s="182"/>
      <c r="C34" s="182"/>
      <c r="D34" s="182"/>
      <c r="E34" s="363"/>
      <c r="F34" s="363"/>
      <c r="G34" s="363"/>
      <c r="H34" s="363"/>
      <c r="I34" s="182"/>
      <c r="J34" s="182"/>
      <c r="K34" s="182"/>
      <c r="L34" s="182"/>
      <c r="M34" s="182"/>
      <c r="N34" s="182"/>
      <c r="O34" s="182"/>
    </row>
    <row r="35" spans="1:15" s="148" customFormat="1" ht="10.5">
      <c r="A35" s="152"/>
      <c r="B35" s="182"/>
      <c r="C35" s="182"/>
      <c r="D35" s="182"/>
      <c r="E35" s="363"/>
      <c r="F35" s="363"/>
      <c r="G35" s="363"/>
      <c r="H35" s="363"/>
      <c r="I35" s="182"/>
      <c r="J35" s="182"/>
      <c r="K35" s="182"/>
      <c r="L35" s="182"/>
      <c r="M35" s="182"/>
      <c r="N35" s="182"/>
      <c r="O35" s="182"/>
    </row>
    <row r="36" spans="1:15" s="148" customFormat="1" ht="10.5">
      <c r="A36" s="152"/>
      <c r="B36" s="182"/>
      <c r="C36" s="182"/>
      <c r="D36" s="182"/>
      <c r="E36" s="363"/>
      <c r="F36" s="363"/>
      <c r="G36" s="363"/>
      <c r="H36" s="363"/>
      <c r="I36" s="182"/>
      <c r="J36" s="182"/>
      <c r="K36" s="182"/>
      <c r="L36" s="182"/>
      <c r="M36" s="182"/>
      <c r="N36" s="182"/>
      <c r="O36" s="182"/>
    </row>
    <row r="37" spans="1:15" s="148" customFormat="1" ht="10.5">
      <c r="A37" s="152"/>
      <c r="B37" s="182"/>
      <c r="C37" s="182"/>
      <c r="D37" s="182"/>
      <c r="E37" s="363"/>
      <c r="F37" s="363"/>
      <c r="G37" s="363"/>
      <c r="H37" s="363"/>
      <c r="I37" s="182"/>
      <c r="J37" s="182"/>
      <c r="K37" s="182"/>
      <c r="L37" s="182"/>
      <c r="M37" s="182"/>
      <c r="N37" s="182"/>
      <c r="O37" s="182"/>
    </row>
    <row r="38" spans="1:15" s="148" customFormat="1" ht="10.5">
      <c r="A38" s="152"/>
      <c r="B38" s="182"/>
      <c r="C38" s="182"/>
      <c r="D38" s="182"/>
      <c r="E38" s="363"/>
      <c r="F38" s="363"/>
      <c r="G38" s="363"/>
      <c r="H38" s="363"/>
      <c r="I38" s="182"/>
      <c r="J38" s="182"/>
      <c r="K38" s="182"/>
      <c r="L38" s="182"/>
      <c r="M38" s="182"/>
      <c r="N38" s="182"/>
      <c r="O38" s="182"/>
    </row>
    <row r="39" spans="1:15" s="148" customFormat="1" ht="10.5">
      <c r="A39" s="152"/>
      <c r="B39" s="182"/>
      <c r="C39" s="182"/>
      <c r="D39" s="182"/>
      <c r="E39" s="363"/>
      <c r="F39" s="363"/>
      <c r="G39" s="363"/>
      <c r="H39" s="363"/>
      <c r="I39" s="182"/>
      <c r="J39" s="182"/>
      <c r="K39" s="182"/>
      <c r="L39" s="182"/>
      <c r="M39" s="182"/>
      <c r="N39" s="182"/>
      <c r="O39" s="182"/>
    </row>
    <row r="40" spans="1:15" s="148" customFormat="1" ht="10.5">
      <c r="A40" s="156"/>
      <c r="B40" s="182"/>
      <c r="C40" s="182"/>
      <c r="D40" s="182"/>
      <c r="E40" s="363"/>
      <c r="F40" s="363"/>
      <c r="G40" s="363"/>
      <c r="H40" s="363"/>
      <c r="I40" s="182"/>
      <c r="J40" s="182"/>
      <c r="K40" s="182"/>
      <c r="L40" s="182"/>
      <c r="M40" s="182"/>
      <c r="N40" s="182"/>
      <c r="O40" s="182"/>
    </row>
    <row r="41" spans="1:15" s="148" customFormat="1" ht="10.5">
      <c r="A41" s="156"/>
      <c r="B41" s="182"/>
      <c r="C41" s="182"/>
      <c r="D41" s="182"/>
      <c r="E41" s="363"/>
      <c r="F41" s="363"/>
      <c r="G41" s="363"/>
      <c r="H41" s="363"/>
      <c r="I41" s="182"/>
      <c r="J41" s="182"/>
      <c r="K41" s="182"/>
      <c r="L41" s="182"/>
      <c r="M41" s="182"/>
      <c r="N41" s="182"/>
      <c r="O41" s="182"/>
    </row>
    <row r="42" spans="1:15" s="148" customFormat="1" ht="10.5">
      <c r="A42" s="156"/>
      <c r="B42" s="182"/>
      <c r="C42" s="182"/>
      <c r="D42" s="182"/>
      <c r="E42" s="363"/>
      <c r="F42" s="363"/>
      <c r="G42" s="363"/>
      <c r="H42" s="363"/>
      <c r="I42" s="182"/>
      <c r="J42" s="182"/>
      <c r="K42" s="182"/>
      <c r="L42" s="182"/>
      <c r="M42" s="182"/>
      <c r="N42" s="182"/>
      <c r="O42" s="182"/>
    </row>
    <row r="43" spans="1:15" s="148" customFormat="1" ht="10.5">
      <c r="A43" s="156"/>
      <c r="B43" s="182"/>
      <c r="C43" s="182"/>
      <c r="D43" s="182"/>
      <c r="E43" s="182"/>
      <c r="F43" s="182"/>
      <c r="G43" s="182"/>
      <c r="H43" s="182"/>
      <c r="I43" s="182"/>
      <c r="J43" s="182"/>
      <c r="K43" s="182"/>
      <c r="L43" s="182"/>
      <c r="M43" s="182"/>
      <c r="N43" s="182"/>
      <c r="O43" s="182"/>
    </row>
    <row r="44" spans="1:15" s="148" customFormat="1" ht="10.5">
      <c r="A44" s="156"/>
      <c r="B44" s="182"/>
      <c r="C44" s="182"/>
      <c r="D44" s="182"/>
      <c r="E44" s="182"/>
      <c r="F44" s="182"/>
      <c r="G44" s="182"/>
      <c r="H44" s="182"/>
      <c r="I44" s="182"/>
      <c r="J44" s="182"/>
      <c r="K44" s="182"/>
      <c r="L44" s="182"/>
      <c r="M44" s="182"/>
      <c r="N44" s="182"/>
      <c r="O44" s="182"/>
    </row>
    <row r="45" spans="1:15" s="148" customFormat="1" ht="10.5">
      <c r="A45" s="156"/>
      <c r="B45" s="182"/>
      <c r="C45" s="182"/>
      <c r="D45" s="182"/>
      <c r="E45" s="182"/>
      <c r="F45" s="182"/>
      <c r="G45" s="182"/>
      <c r="H45" s="182"/>
      <c r="I45" s="182"/>
      <c r="J45" s="182"/>
      <c r="K45" s="182"/>
      <c r="L45" s="182"/>
      <c r="M45" s="182"/>
      <c r="N45" s="182"/>
      <c r="O45" s="182"/>
    </row>
    <row r="46" spans="1:15" s="148" customFormat="1" ht="10.5">
      <c r="A46" s="156"/>
      <c r="B46" s="182"/>
      <c r="C46" s="182"/>
      <c r="D46" s="182"/>
      <c r="E46" s="182"/>
      <c r="F46" s="182"/>
      <c r="G46" s="182"/>
      <c r="H46" s="182"/>
      <c r="I46" s="182"/>
      <c r="J46" s="182"/>
      <c r="K46" s="182"/>
      <c r="L46" s="182"/>
      <c r="M46" s="182"/>
      <c r="N46" s="182"/>
      <c r="O46" s="182"/>
    </row>
    <row r="47" spans="1:15" s="148" customFormat="1" ht="10.5">
      <c r="A47" s="156"/>
      <c r="B47" s="182"/>
      <c r="C47" s="182"/>
      <c r="D47" s="182"/>
      <c r="E47" s="182"/>
      <c r="F47" s="182"/>
      <c r="G47" s="182"/>
      <c r="H47" s="182"/>
      <c r="I47" s="182"/>
      <c r="J47" s="182"/>
      <c r="K47" s="182"/>
      <c r="L47" s="182"/>
      <c r="M47" s="182"/>
      <c r="N47" s="182"/>
      <c r="O47" s="182"/>
    </row>
    <row r="48" spans="1:15" s="148" customFormat="1" ht="10.5">
      <c r="A48" s="156"/>
      <c r="B48" s="182"/>
      <c r="C48" s="182"/>
      <c r="D48" s="182"/>
      <c r="E48" s="182"/>
      <c r="F48" s="182"/>
      <c r="G48" s="182"/>
      <c r="H48" s="182"/>
      <c r="I48" s="182"/>
      <c r="J48" s="182"/>
      <c r="K48" s="182"/>
      <c r="L48" s="182"/>
      <c r="M48" s="182"/>
      <c r="N48" s="182"/>
      <c r="O48" s="182"/>
    </row>
    <row r="49" spans="1:15" s="148" customFormat="1" ht="10.5">
      <c r="A49" s="156"/>
      <c r="B49" s="182"/>
      <c r="C49" s="182"/>
      <c r="D49" s="182"/>
      <c r="E49" s="182"/>
      <c r="F49" s="182"/>
      <c r="G49" s="182"/>
      <c r="H49" s="182"/>
      <c r="I49" s="182"/>
      <c r="J49" s="182"/>
      <c r="K49" s="182"/>
      <c r="L49" s="182"/>
      <c r="M49" s="182"/>
      <c r="N49" s="182"/>
      <c r="O49" s="182"/>
    </row>
    <row r="50" spans="1:15" s="148" customFormat="1" ht="10.5">
      <c r="A50" s="156"/>
      <c r="B50" s="182"/>
      <c r="C50" s="182"/>
      <c r="D50" s="182"/>
      <c r="E50" s="182"/>
      <c r="F50" s="182"/>
      <c r="G50" s="182"/>
      <c r="H50" s="182"/>
      <c r="I50" s="182"/>
      <c r="J50" s="182"/>
      <c r="K50" s="182"/>
      <c r="L50" s="182"/>
      <c r="M50" s="182"/>
      <c r="N50" s="182"/>
      <c r="O50" s="182"/>
    </row>
    <row r="51" spans="1:15" s="148" customFormat="1" ht="10.5">
      <c r="A51" s="156"/>
      <c r="B51" s="182"/>
      <c r="C51" s="182"/>
      <c r="D51" s="182"/>
      <c r="E51" s="182"/>
      <c r="F51" s="182"/>
      <c r="G51" s="182"/>
      <c r="H51" s="182"/>
      <c r="I51" s="182"/>
      <c r="J51" s="182"/>
      <c r="K51" s="182"/>
      <c r="L51" s="182"/>
      <c r="M51" s="182"/>
      <c r="N51" s="182"/>
      <c r="O51" s="182"/>
    </row>
    <row r="52" spans="1:15" s="148" customFormat="1" ht="10.5">
      <c r="A52" s="156"/>
      <c r="B52" s="182"/>
      <c r="C52" s="182"/>
      <c r="D52" s="182"/>
      <c r="E52" s="182"/>
      <c r="F52" s="182"/>
      <c r="G52" s="182"/>
      <c r="H52" s="182"/>
      <c r="I52" s="182"/>
      <c r="J52" s="182"/>
      <c r="K52" s="182"/>
      <c r="L52" s="182"/>
      <c r="M52" s="182"/>
      <c r="N52" s="182"/>
      <c r="O52" s="182"/>
    </row>
    <row r="53" spans="1:15" s="148" customFormat="1" ht="10.5">
      <c r="A53" s="156"/>
      <c r="B53" s="182"/>
      <c r="C53" s="182"/>
      <c r="D53" s="182"/>
      <c r="E53" s="182"/>
      <c r="F53" s="182"/>
      <c r="G53" s="182"/>
      <c r="H53" s="182"/>
      <c r="I53" s="182"/>
      <c r="J53" s="182"/>
      <c r="K53" s="182"/>
      <c r="L53" s="182"/>
      <c r="M53" s="182"/>
      <c r="N53" s="182"/>
      <c r="O53" s="182"/>
    </row>
    <row r="54" spans="1:15" s="148" customFormat="1" ht="10.5">
      <c r="A54" s="156"/>
      <c r="B54" s="182"/>
      <c r="C54" s="182"/>
      <c r="D54" s="182"/>
      <c r="E54" s="182"/>
      <c r="F54" s="182"/>
      <c r="G54" s="182"/>
      <c r="H54" s="182"/>
      <c r="I54" s="182"/>
      <c r="J54" s="182"/>
      <c r="K54" s="182"/>
      <c r="L54" s="182"/>
      <c r="M54" s="182"/>
      <c r="N54" s="182"/>
      <c r="O54" s="182"/>
    </row>
    <row r="55" spans="1:15" s="148" customFormat="1" ht="10.5">
      <c r="B55" s="182"/>
      <c r="C55" s="182"/>
      <c r="D55" s="182"/>
      <c r="E55" s="182"/>
      <c r="F55" s="182"/>
      <c r="G55" s="182"/>
      <c r="H55" s="182"/>
      <c r="I55" s="182"/>
      <c r="J55" s="182"/>
      <c r="K55" s="182"/>
      <c r="L55" s="182"/>
      <c r="M55" s="182"/>
      <c r="N55" s="182"/>
      <c r="O55" s="182"/>
    </row>
    <row r="56" spans="1:15" s="148" customFormat="1" ht="10.5">
      <c r="B56" s="182"/>
      <c r="C56" s="182"/>
      <c r="D56" s="182"/>
      <c r="E56" s="182"/>
      <c r="F56" s="182"/>
      <c r="G56" s="182"/>
      <c r="H56" s="182"/>
      <c r="I56" s="182"/>
      <c r="J56" s="182"/>
      <c r="K56" s="182"/>
      <c r="L56" s="182"/>
      <c r="M56" s="182"/>
      <c r="N56" s="182"/>
      <c r="O56" s="182"/>
    </row>
    <row r="57" spans="1:15" s="148" customFormat="1" ht="10.5">
      <c r="B57" s="182"/>
      <c r="C57" s="182"/>
      <c r="D57" s="182"/>
      <c r="E57" s="182"/>
      <c r="F57" s="182"/>
      <c r="G57" s="182"/>
      <c r="H57" s="182"/>
      <c r="I57" s="182"/>
      <c r="J57" s="182"/>
      <c r="K57" s="182"/>
      <c r="L57" s="182"/>
      <c r="M57" s="182"/>
      <c r="N57" s="182"/>
      <c r="O57" s="182"/>
    </row>
    <row r="58" spans="1:15" s="148" customFormat="1" ht="10.5">
      <c r="B58" s="182"/>
      <c r="C58" s="182"/>
      <c r="D58" s="182"/>
      <c r="E58" s="182"/>
      <c r="F58" s="182"/>
      <c r="G58" s="182"/>
      <c r="H58" s="182"/>
      <c r="I58" s="182"/>
      <c r="J58" s="182"/>
      <c r="K58" s="182"/>
      <c r="L58" s="182"/>
      <c r="M58" s="182"/>
      <c r="N58" s="182"/>
      <c r="O58" s="182"/>
    </row>
    <row r="59" spans="1:15" s="148" customFormat="1" ht="10.5">
      <c r="B59" s="182"/>
      <c r="C59" s="182"/>
      <c r="D59" s="182"/>
      <c r="E59" s="182"/>
      <c r="F59" s="182"/>
      <c r="G59" s="182"/>
      <c r="H59" s="182"/>
      <c r="I59" s="182"/>
      <c r="J59" s="182"/>
      <c r="K59" s="182"/>
      <c r="L59" s="182"/>
      <c r="M59" s="182"/>
      <c r="N59" s="182"/>
      <c r="O59" s="182"/>
    </row>
    <row r="60" spans="1:15" s="148" customFormat="1" ht="10.5">
      <c r="B60" s="182"/>
      <c r="C60" s="182"/>
      <c r="D60" s="182"/>
      <c r="E60" s="182"/>
      <c r="F60" s="182"/>
      <c r="G60" s="182"/>
      <c r="H60" s="182"/>
      <c r="I60" s="182"/>
      <c r="J60" s="182"/>
      <c r="K60" s="182"/>
      <c r="L60" s="182"/>
      <c r="M60" s="182"/>
      <c r="N60" s="182"/>
      <c r="O60" s="182"/>
    </row>
    <row r="61" spans="1:15" s="148" customFormat="1" ht="10.5">
      <c r="B61" s="182"/>
      <c r="C61" s="182"/>
      <c r="D61" s="182"/>
      <c r="E61" s="182"/>
      <c r="F61" s="182"/>
      <c r="G61" s="182"/>
      <c r="H61" s="182"/>
      <c r="I61" s="182"/>
      <c r="J61" s="182"/>
      <c r="K61" s="182"/>
      <c r="L61" s="182"/>
      <c r="M61" s="182"/>
      <c r="N61" s="182"/>
      <c r="O61" s="182"/>
    </row>
    <row r="62" spans="1:15" s="148" customFormat="1" ht="10.5">
      <c r="B62" s="182"/>
      <c r="C62" s="182"/>
      <c r="D62" s="182"/>
      <c r="E62" s="182"/>
      <c r="F62" s="182"/>
      <c r="G62" s="182"/>
      <c r="H62" s="182"/>
      <c r="I62" s="182"/>
      <c r="J62" s="182"/>
      <c r="K62" s="182"/>
      <c r="L62" s="182"/>
      <c r="M62" s="182"/>
      <c r="N62" s="182"/>
      <c r="O62" s="182"/>
    </row>
    <row r="63" spans="1:15" s="148" customFormat="1" ht="10.5">
      <c r="B63" s="182"/>
      <c r="C63" s="182"/>
      <c r="D63" s="182"/>
      <c r="E63" s="182"/>
      <c r="F63" s="182"/>
      <c r="G63" s="182"/>
      <c r="H63" s="182"/>
      <c r="I63" s="182"/>
      <c r="J63" s="182"/>
      <c r="K63" s="182"/>
      <c r="L63" s="182"/>
      <c r="M63" s="182"/>
      <c r="N63" s="182"/>
      <c r="O63" s="182"/>
    </row>
    <row r="64" spans="1:15" s="148" customFormat="1" ht="10.5">
      <c r="B64" s="157"/>
      <c r="C64" s="157"/>
      <c r="D64" s="157"/>
      <c r="E64" s="157"/>
      <c r="F64" s="157"/>
      <c r="G64" s="157"/>
      <c r="H64" s="157"/>
      <c r="I64" s="157"/>
      <c r="J64" s="157"/>
      <c r="K64" s="157"/>
      <c r="L64" s="157"/>
      <c r="M64" s="157"/>
      <c r="N64" s="157"/>
      <c r="O64" s="157"/>
    </row>
    <row r="65" spans="2:15" s="148" customFormat="1" ht="10.5">
      <c r="B65" s="157"/>
      <c r="C65" s="157"/>
      <c r="D65" s="157"/>
      <c r="E65" s="157"/>
      <c r="F65" s="157"/>
      <c r="G65" s="157"/>
      <c r="H65" s="157"/>
      <c r="I65" s="157"/>
      <c r="J65" s="157"/>
      <c r="K65" s="157"/>
      <c r="L65" s="157"/>
      <c r="M65" s="157"/>
      <c r="N65" s="157"/>
      <c r="O65" s="157"/>
    </row>
    <row r="66" spans="2:15" s="148" customFormat="1" ht="10.5">
      <c r="B66" s="157"/>
      <c r="C66" s="157"/>
      <c r="D66" s="157"/>
      <c r="E66" s="157"/>
      <c r="F66" s="157"/>
      <c r="G66" s="157"/>
      <c r="H66" s="157"/>
      <c r="I66" s="157"/>
      <c r="J66" s="157"/>
      <c r="K66" s="157"/>
      <c r="L66" s="157"/>
      <c r="M66" s="157"/>
      <c r="N66" s="157"/>
      <c r="O66" s="157"/>
    </row>
    <row r="67" spans="2:15" s="148" customFormat="1" ht="10.5">
      <c r="B67" s="157"/>
      <c r="C67" s="157"/>
      <c r="D67" s="157"/>
      <c r="E67" s="157"/>
      <c r="F67" s="157"/>
      <c r="G67" s="157"/>
      <c r="H67" s="157"/>
      <c r="I67" s="157"/>
      <c r="J67" s="157"/>
      <c r="K67" s="157"/>
      <c r="L67" s="157"/>
      <c r="M67" s="157"/>
      <c r="N67" s="157"/>
      <c r="O67" s="157"/>
    </row>
    <row r="68" spans="2:15" s="148" customFormat="1" ht="10.5">
      <c r="B68" s="157"/>
      <c r="C68" s="157"/>
      <c r="D68" s="157"/>
      <c r="E68" s="157"/>
      <c r="F68" s="157"/>
      <c r="G68" s="157"/>
      <c r="H68" s="157"/>
      <c r="I68" s="157"/>
      <c r="J68" s="157"/>
      <c r="K68" s="157"/>
      <c r="L68" s="157"/>
      <c r="M68" s="157"/>
      <c r="N68" s="157"/>
      <c r="O68" s="157"/>
    </row>
    <row r="69" spans="2:15" s="148" customFormat="1" ht="10.5">
      <c r="B69" s="157"/>
      <c r="C69" s="157"/>
      <c r="D69" s="157"/>
      <c r="E69" s="157"/>
      <c r="F69" s="157"/>
      <c r="G69" s="157"/>
      <c r="H69" s="157"/>
      <c r="I69" s="157"/>
      <c r="J69" s="157"/>
      <c r="K69" s="157"/>
      <c r="L69" s="157"/>
      <c r="M69" s="157"/>
      <c r="N69" s="157"/>
      <c r="O69" s="157"/>
    </row>
    <row r="70" spans="2:15" s="148" customFormat="1" ht="10.5">
      <c r="B70" s="157"/>
      <c r="C70" s="157"/>
      <c r="D70" s="157"/>
      <c r="E70" s="157"/>
      <c r="F70" s="157"/>
      <c r="G70" s="157"/>
      <c r="H70" s="157"/>
      <c r="I70" s="157"/>
      <c r="J70" s="157"/>
      <c r="K70" s="157"/>
      <c r="L70" s="157"/>
      <c r="M70" s="157"/>
      <c r="N70" s="157"/>
      <c r="O70" s="157"/>
    </row>
    <row r="71" spans="2:15" s="148" customFormat="1" ht="10.5">
      <c r="B71" s="157"/>
      <c r="C71" s="157"/>
      <c r="D71" s="157"/>
      <c r="E71" s="157"/>
      <c r="F71" s="157"/>
      <c r="G71" s="157"/>
      <c r="H71" s="157"/>
      <c r="I71" s="157"/>
      <c r="J71" s="157"/>
      <c r="K71" s="157"/>
      <c r="L71" s="157"/>
      <c r="M71" s="157"/>
      <c r="N71" s="157"/>
      <c r="O71" s="157"/>
    </row>
    <row r="72" spans="2:15" s="148" customFormat="1" ht="10.5">
      <c r="B72" s="157"/>
      <c r="C72" s="157"/>
      <c r="D72" s="157"/>
      <c r="E72" s="157"/>
      <c r="F72" s="157"/>
      <c r="G72" s="157"/>
      <c r="H72" s="157"/>
      <c r="I72" s="157"/>
      <c r="J72" s="157"/>
      <c r="K72" s="157"/>
      <c r="L72" s="157"/>
      <c r="M72" s="157"/>
      <c r="N72" s="157"/>
      <c r="O72" s="157"/>
    </row>
    <row r="73" spans="2:15" s="148" customFormat="1" ht="10.5">
      <c r="B73" s="157"/>
      <c r="C73" s="157"/>
      <c r="D73" s="157"/>
      <c r="E73" s="157"/>
      <c r="F73" s="157"/>
      <c r="G73" s="157"/>
      <c r="H73" s="157"/>
      <c r="I73" s="157"/>
      <c r="J73" s="157"/>
      <c r="K73" s="157"/>
      <c r="L73" s="157"/>
      <c r="M73" s="157"/>
      <c r="N73" s="157"/>
      <c r="O73" s="157"/>
    </row>
    <row r="74" spans="2:15" s="148" customFormat="1" ht="10.5">
      <c r="B74" s="157"/>
      <c r="C74" s="157"/>
      <c r="D74" s="157"/>
      <c r="E74" s="157"/>
      <c r="F74" s="157"/>
      <c r="G74" s="157"/>
      <c r="H74" s="157"/>
      <c r="I74" s="157"/>
      <c r="J74" s="157"/>
      <c r="K74" s="157"/>
      <c r="L74" s="157"/>
      <c r="M74" s="157"/>
      <c r="N74" s="157"/>
      <c r="O74" s="157"/>
    </row>
    <row r="75" spans="2:15" s="148" customFormat="1" ht="10.5">
      <c r="B75" s="157"/>
      <c r="C75" s="157"/>
      <c r="D75" s="157"/>
      <c r="E75" s="157"/>
      <c r="F75" s="157"/>
      <c r="G75" s="157"/>
      <c r="H75" s="157"/>
      <c r="I75" s="157"/>
      <c r="J75" s="157"/>
      <c r="K75" s="157"/>
      <c r="L75" s="157"/>
      <c r="M75" s="157"/>
      <c r="N75" s="157"/>
      <c r="O75" s="157"/>
    </row>
    <row r="76" spans="2:15" s="148" customFormat="1" ht="10.5">
      <c r="B76" s="157"/>
      <c r="C76" s="157"/>
      <c r="D76" s="157"/>
      <c r="E76" s="157"/>
      <c r="F76" s="157"/>
      <c r="G76" s="157"/>
      <c r="H76" s="157"/>
      <c r="I76" s="157"/>
      <c r="J76" s="157"/>
      <c r="K76" s="157"/>
      <c r="L76" s="157"/>
      <c r="M76" s="157"/>
      <c r="N76" s="157"/>
      <c r="O76" s="157"/>
    </row>
    <row r="77" spans="2:15" s="148" customFormat="1" ht="10.5">
      <c r="B77" s="157"/>
      <c r="C77" s="157"/>
      <c r="D77" s="157"/>
      <c r="E77" s="157"/>
      <c r="F77" s="157"/>
      <c r="G77" s="157"/>
      <c r="H77" s="157"/>
      <c r="I77" s="157"/>
      <c r="J77" s="157"/>
      <c r="K77" s="157"/>
      <c r="L77" s="157"/>
      <c r="M77" s="157"/>
      <c r="N77" s="157"/>
      <c r="O77" s="157"/>
    </row>
    <row r="78" spans="2:15" s="148" customFormat="1" ht="10.5">
      <c r="B78" s="157"/>
      <c r="C78" s="157"/>
      <c r="D78" s="157"/>
      <c r="E78" s="157"/>
      <c r="F78" s="157"/>
      <c r="G78" s="157"/>
      <c r="H78" s="157"/>
      <c r="I78" s="157"/>
      <c r="J78" s="157"/>
      <c r="K78" s="157"/>
      <c r="L78" s="157"/>
      <c r="M78" s="157"/>
      <c r="N78" s="157"/>
      <c r="O78" s="157"/>
    </row>
    <row r="79" spans="2:15" s="148" customFormat="1" ht="10.5">
      <c r="B79" s="157"/>
      <c r="C79" s="157"/>
      <c r="D79" s="157"/>
      <c r="E79" s="157"/>
      <c r="F79" s="157"/>
      <c r="G79" s="157"/>
      <c r="H79" s="157"/>
      <c r="I79" s="157"/>
      <c r="J79" s="157"/>
      <c r="K79" s="157"/>
      <c r="L79" s="157"/>
      <c r="M79" s="157"/>
      <c r="N79" s="157"/>
      <c r="O79" s="157"/>
    </row>
    <row r="80" spans="2:15" s="148" customFormat="1" ht="10.5">
      <c r="B80" s="157"/>
      <c r="C80" s="157"/>
      <c r="D80" s="157"/>
      <c r="E80" s="157"/>
      <c r="F80" s="157"/>
      <c r="G80" s="157"/>
      <c r="H80" s="157"/>
      <c r="I80" s="157"/>
      <c r="J80" s="157"/>
      <c r="K80" s="157"/>
      <c r="L80" s="157"/>
      <c r="M80" s="157"/>
      <c r="N80" s="157"/>
      <c r="O80" s="157"/>
    </row>
    <row r="81" spans="2:15" s="148" customFormat="1" ht="10.5">
      <c r="B81" s="157"/>
      <c r="C81" s="157"/>
      <c r="D81" s="157"/>
      <c r="E81" s="157"/>
      <c r="F81" s="157"/>
      <c r="G81" s="157"/>
      <c r="H81" s="157"/>
      <c r="I81" s="157"/>
      <c r="J81" s="157"/>
      <c r="K81" s="157"/>
      <c r="L81" s="157"/>
      <c r="M81" s="157"/>
      <c r="N81" s="157"/>
      <c r="O81" s="157"/>
    </row>
    <row r="82" spans="2:15" s="148" customFormat="1" ht="10.5">
      <c r="B82" s="157"/>
      <c r="C82" s="157"/>
      <c r="D82" s="157"/>
      <c r="E82" s="157"/>
      <c r="F82" s="157"/>
      <c r="G82" s="157"/>
      <c r="H82" s="157"/>
      <c r="I82" s="157"/>
      <c r="J82" s="157"/>
      <c r="K82" s="157"/>
      <c r="L82" s="157"/>
      <c r="M82" s="157"/>
      <c r="N82" s="157"/>
      <c r="O82" s="157"/>
    </row>
    <row r="83" spans="2:15" s="148" customFormat="1" ht="10.5">
      <c r="B83" s="157"/>
      <c r="C83" s="157"/>
      <c r="D83" s="157"/>
      <c r="E83" s="157"/>
      <c r="F83" s="157"/>
      <c r="G83" s="157"/>
      <c r="H83" s="157"/>
      <c r="I83" s="157"/>
      <c r="J83" s="157"/>
      <c r="K83" s="157"/>
      <c r="L83" s="157"/>
      <c r="M83" s="157"/>
      <c r="N83" s="157"/>
      <c r="O83" s="157"/>
    </row>
    <row r="84" spans="2:15" s="148" customFormat="1" ht="10.5">
      <c r="B84" s="157"/>
      <c r="C84" s="157"/>
      <c r="D84" s="157"/>
      <c r="E84" s="157"/>
      <c r="F84" s="157"/>
      <c r="G84" s="157"/>
      <c r="H84" s="157"/>
      <c r="I84" s="157"/>
      <c r="J84" s="157"/>
      <c r="K84" s="157"/>
      <c r="L84" s="157"/>
      <c r="M84" s="157"/>
      <c r="N84" s="157"/>
      <c r="O84" s="157"/>
    </row>
    <row r="85" spans="2:15" s="148" customFormat="1" ht="10.5">
      <c r="B85" s="157"/>
      <c r="C85" s="157"/>
      <c r="D85" s="157"/>
      <c r="E85" s="157"/>
      <c r="F85" s="157"/>
      <c r="G85" s="157"/>
      <c r="H85" s="157"/>
      <c r="I85" s="157"/>
      <c r="J85" s="157"/>
      <c r="K85" s="157"/>
      <c r="L85" s="157"/>
      <c r="M85" s="157"/>
      <c r="N85" s="157"/>
      <c r="O85" s="157"/>
    </row>
    <row r="86" spans="2:15" s="148" customFormat="1" ht="10.5">
      <c r="B86" s="157"/>
      <c r="C86" s="157"/>
      <c r="D86" s="157"/>
      <c r="E86" s="157"/>
      <c r="F86" s="157"/>
      <c r="G86" s="157"/>
      <c r="H86" s="157"/>
      <c r="I86" s="157"/>
      <c r="J86" s="157"/>
      <c r="K86" s="157"/>
      <c r="L86" s="157"/>
      <c r="M86" s="157"/>
      <c r="N86" s="157"/>
      <c r="O86" s="157"/>
    </row>
    <row r="87" spans="2:15" s="148" customFormat="1" ht="10.5">
      <c r="B87" s="157"/>
      <c r="C87" s="157"/>
      <c r="D87" s="157"/>
      <c r="E87" s="157"/>
      <c r="F87" s="157"/>
      <c r="G87" s="157"/>
      <c r="H87" s="157"/>
      <c r="I87" s="157"/>
      <c r="J87" s="157"/>
      <c r="K87" s="157"/>
      <c r="L87" s="157"/>
      <c r="M87" s="157"/>
      <c r="N87" s="157"/>
      <c r="O87" s="157"/>
    </row>
    <row r="88" spans="2:15" s="148" customFormat="1" ht="10.5">
      <c r="B88" s="157"/>
      <c r="C88" s="157"/>
      <c r="D88" s="157"/>
      <c r="E88" s="157"/>
      <c r="F88" s="157"/>
      <c r="G88" s="157"/>
      <c r="H88" s="157"/>
      <c r="I88" s="157"/>
      <c r="J88" s="157"/>
      <c r="K88" s="157"/>
      <c r="L88" s="157"/>
      <c r="M88" s="157"/>
      <c r="N88" s="157"/>
      <c r="O88" s="157"/>
    </row>
    <row r="89" spans="2:15" s="148" customFormat="1" ht="10.5">
      <c r="B89" s="157"/>
      <c r="C89" s="157"/>
      <c r="D89" s="157"/>
      <c r="E89" s="157"/>
      <c r="F89" s="157"/>
      <c r="G89" s="157"/>
      <c r="H89" s="157"/>
      <c r="I89" s="157"/>
      <c r="J89" s="157"/>
      <c r="K89" s="157"/>
      <c r="L89" s="157"/>
      <c r="M89" s="157"/>
      <c r="N89" s="157"/>
      <c r="O89" s="157"/>
    </row>
    <row r="90" spans="2:15" s="148" customFormat="1" ht="10.5">
      <c r="B90" s="157"/>
      <c r="C90" s="157"/>
      <c r="D90" s="157"/>
      <c r="E90" s="157"/>
      <c r="F90" s="157"/>
      <c r="G90" s="157"/>
      <c r="H90" s="157"/>
      <c r="I90" s="157"/>
      <c r="J90" s="157"/>
      <c r="K90" s="157"/>
      <c r="L90" s="157"/>
      <c r="M90" s="157"/>
      <c r="N90" s="157"/>
      <c r="O90" s="157"/>
    </row>
    <row r="91" spans="2:15" s="148" customFormat="1" ht="10.5">
      <c r="B91" s="157"/>
      <c r="C91" s="157"/>
      <c r="D91" s="157"/>
      <c r="E91" s="157"/>
      <c r="F91" s="157"/>
      <c r="G91" s="157"/>
      <c r="H91" s="157"/>
      <c r="I91" s="157"/>
      <c r="J91" s="157"/>
      <c r="K91" s="157"/>
      <c r="L91" s="157"/>
      <c r="M91" s="157"/>
      <c r="N91" s="157"/>
      <c r="O91" s="157"/>
    </row>
    <row r="92" spans="2:15" s="148" customFormat="1" ht="10.5">
      <c r="B92" s="157"/>
      <c r="C92" s="157"/>
      <c r="D92" s="157"/>
      <c r="E92" s="157"/>
      <c r="F92" s="157"/>
      <c r="G92" s="157"/>
      <c r="H92" s="157"/>
      <c r="I92" s="157"/>
      <c r="J92" s="157"/>
      <c r="K92" s="157"/>
      <c r="L92" s="157"/>
      <c r="M92" s="157"/>
      <c r="N92" s="157"/>
      <c r="O92" s="157"/>
    </row>
    <row r="93" spans="2:15" s="148" customFormat="1" ht="10.5">
      <c r="B93" s="157"/>
      <c r="C93" s="157"/>
      <c r="D93" s="157"/>
      <c r="E93" s="157"/>
      <c r="F93" s="157"/>
      <c r="G93" s="157"/>
      <c r="H93" s="157"/>
      <c r="I93" s="157"/>
      <c r="J93" s="157"/>
      <c r="K93" s="157"/>
      <c r="L93" s="157"/>
      <c r="M93" s="157"/>
      <c r="N93" s="157"/>
      <c r="O93" s="157"/>
    </row>
    <row r="94" spans="2:15" s="148" customFormat="1" ht="10.5">
      <c r="B94" s="157"/>
      <c r="C94" s="157"/>
      <c r="D94" s="157"/>
      <c r="E94" s="157"/>
      <c r="F94" s="157"/>
      <c r="G94" s="157"/>
      <c r="H94" s="157"/>
      <c r="I94" s="157"/>
      <c r="J94" s="157"/>
      <c r="K94" s="157"/>
      <c r="L94" s="157"/>
      <c r="M94" s="157"/>
      <c r="N94" s="157"/>
      <c r="O94" s="157"/>
    </row>
    <row r="95" spans="2:15" s="148" customFormat="1" ht="10.5">
      <c r="B95" s="157"/>
      <c r="C95" s="157"/>
      <c r="D95" s="157"/>
      <c r="E95" s="157"/>
      <c r="F95" s="157"/>
      <c r="G95" s="157"/>
      <c r="H95" s="157"/>
      <c r="I95" s="157"/>
      <c r="J95" s="157"/>
      <c r="K95" s="157"/>
      <c r="L95" s="157"/>
      <c r="M95" s="157"/>
      <c r="N95" s="157"/>
      <c r="O95" s="157"/>
    </row>
    <row r="96" spans="2:15" s="148" customFormat="1" ht="10.5">
      <c r="B96" s="157"/>
      <c r="C96" s="157"/>
      <c r="D96" s="157"/>
      <c r="E96" s="157"/>
      <c r="F96" s="157"/>
      <c r="G96" s="157"/>
      <c r="H96" s="157"/>
      <c r="I96" s="157"/>
      <c r="J96" s="157"/>
      <c r="K96" s="157"/>
      <c r="L96" s="157"/>
      <c r="M96" s="157"/>
      <c r="N96" s="157"/>
      <c r="O96" s="157"/>
    </row>
    <row r="97" spans="2:15" s="148" customFormat="1" ht="10.5">
      <c r="B97" s="157"/>
      <c r="C97" s="157"/>
      <c r="D97" s="157"/>
      <c r="E97" s="157"/>
      <c r="F97" s="157"/>
      <c r="G97" s="157"/>
      <c r="H97" s="157"/>
      <c r="I97" s="157"/>
      <c r="J97" s="157"/>
      <c r="K97" s="157"/>
      <c r="L97" s="157"/>
      <c r="M97" s="157"/>
      <c r="N97" s="157"/>
      <c r="O97" s="157"/>
    </row>
    <row r="98" spans="2:15" s="148" customFormat="1" ht="10.5">
      <c r="B98" s="157"/>
      <c r="C98" s="157"/>
      <c r="D98" s="157"/>
      <c r="E98" s="157"/>
      <c r="F98" s="157"/>
      <c r="G98" s="157"/>
      <c r="H98" s="157"/>
      <c r="I98" s="157"/>
      <c r="J98" s="157"/>
      <c r="K98" s="157"/>
      <c r="L98" s="157"/>
      <c r="M98" s="157"/>
      <c r="N98" s="157"/>
      <c r="O98" s="157"/>
    </row>
    <row r="99" spans="2:15" s="148" customFormat="1" ht="10.5">
      <c r="B99" s="157"/>
      <c r="C99" s="157"/>
      <c r="D99" s="157"/>
      <c r="E99" s="157"/>
      <c r="F99" s="157"/>
      <c r="G99" s="157"/>
      <c r="H99" s="157"/>
      <c r="I99" s="157"/>
      <c r="J99" s="157"/>
      <c r="K99" s="157"/>
      <c r="L99" s="157"/>
      <c r="M99" s="157"/>
      <c r="N99" s="157"/>
      <c r="O99" s="157"/>
    </row>
    <row r="100" spans="2:15" s="148" customFormat="1" ht="10.5">
      <c r="B100" s="157"/>
      <c r="C100" s="157"/>
      <c r="D100" s="157"/>
      <c r="E100" s="157"/>
      <c r="F100" s="157"/>
      <c r="G100" s="157"/>
      <c r="H100" s="157"/>
      <c r="I100" s="157"/>
      <c r="J100" s="157"/>
      <c r="K100" s="157"/>
      <c r="L100" s="157"/>
      <c r="M100" s="157"/>
      <c r="N100" s="157"/>
      <c r="O100" s="157"/>
    </row>
    <row r="101" spans="2:15" s="148" customFormat="1" ht="10.5">
      <c r="B101" s="157"/>
      <c r="C101" s="157"/>
      <c r="D101" s="157"/>
      <c r="E101" s="157"/>
      <c r="F101" s="157"/>
      <c r="G101" s="157"/>
      <c r="H101" s="157"/>
      <c r="I101" s="157"/>
      <c r="J101" s="157"/>
      <c r="K101" s="157"/>
      <c r="L101" s="157"/>
      <c r="M101" s="157"/>
      <c r="N101" s="157"/>
      <c r="O101" s="157"/>
    </row>
    <row r="102" spans="2:15" s="148" customFormat="1" ht="10.5">
      <c r="B102" s="157"/>
      <c r="C102" s="157"/>
      <c r="D102" s="157"/>
      <c r="E102" s="157"/>
      <c r="F102" s="157"/>
      <c r="G102" s="157"/>
      <c r="H102" s="157"/>
      <c r="I102" s="157"/>
      <c r="J102" s="157"/>
      <c r="K102" s="157"/>
      <c r="L102" s="157"/>
      <c r="M102" s="157"/>
      <c r="N102" s="157"/>
      <c r="O102" s="157"/>
    </row>
    <row r="103" spans="2:15" s="148" customFormat="1" ht="10.5">
      <c r="B103" s="157"/>
      <c r="C103" s="157"/>
      <c r="D103" s="157"/>
      <c r="E103" s="157"/>
      <c r="F103" s="157"/>
      <c r="G103" s="157"/>
      <c r="H103" s="157"/>
      <c r="I103" s="157"/>
      <c r="J103" s="157"/>
      <c r="K103" s="157"/>
      <c r="L103" s="157"/>
      <c r="M103" s="157"/>
      <c r="N103" s="157"/>
      <c r="O103" s="157"/>
    </row>
    <row r="104" spans="2:15" s="148" customFormat="1" ht="10.5">
      <c r="B104" s="157"/>
      <c r="C104" s="157"/>
      <c r="D104" s="157"/>
      <c r="E104" s="157"/>
      <c r="F104" s="157"/>
      <c r="G104" s="157"/>
      <c r="H104" s="157"/>
      <c r="I104" s="157"/>
      <c r="J104" s="157"/>
      <c r="K104" s="157"/>
      <c r="L104" s="157"/>
      <c r="M104" s="157"/>
      <c r="N104" s="157"/>
      <c r="O104" s="157"/>
    </row>
    <row r="105" spans="2:15" s="148" customFormat="1" ht="10.5">
      <c r="B105" s="157"/>
      <c r="C105" s="157"/>
      <c r="D105" s="157"/>
      <c r="E105" s="157"/>
      <c r="F105" s="157"/>
      <c r="G105" s="157"/>
      <c r="H105" s="157"/>
      <c r="I105" s="157"/>
      <c r="J105" s="157"/>
      <c r="K105" s="157"/>
      <c r="L105" s="157"/>
      <c r="M105" s="157"/>
      <c r="N105" s="157"/>
      <c r="O105" s="157"/>
    </row>
    <row r="106" spans="2:15" s="148" customFormat="1" ht="10.5">
      <c r="B106" s="157"/>
      <c r="C106" s="157"/>
      <c r="D106" s="157"/>
      <c r="E106" s="157"/>
      <c r="F106" s="157"/>
      <c r="G106" s="157"/>
      <c r="H106" s="157"/>
      <c r="I106" s="157"/>
      <c r="J106" s="157"/>
      <c r="K106" s="157"/>
      <c r="L106" s="157"/>
      <c r="M106" s="157"/>
      <c r="N106" s="157"/>
      <c r="O106" s="157"/>
    </row>
    <row r="107" spans="2:15" s="148" customFormat="1" ht="10.5">
      <c r="B107" s="157"/>
      <c r="C107" s="157"/>
      <c r="D107" s="157"/>
      <c r="E107" s="157"/>
      <c r="F107" s="157"/>
      <c r="G107" s="157"/>
      <c r="H107" s="157"/>
      <c r="I107" s="157"/>
      <c r="J107" s="157"/>
      <c r="K107" s="157"/>
      <c r="L107" s="157"/>
      <c r="M107" s="157"/>
      <c r="N107" s="157"/>
      <c r="O107" s="157"/>
    </row>
    <row r="108" spans="2:15" s="148" customFormat="1" ht="10.5">
      <c r="B108" s="157"/>
      <c r="C108" s="157"/>
      <c r="D108" s="157"/>
      <c r="E108" s="157"/>
      <c r="F108" s="157"/>
      <c r="G108" s="157"/>
      <c r="H108" s="157"/>
      <c r="I108" s="157"/>
      <c r="J108" s="157"/>
      <c r="K108" s="157"/>
      <c r="L108" s="157"/>
      <c r="M108" s="157"/>
      <c r="N108" s="157"/>
      <c r="O108" s="157"/>
    </row>
    <row r="109" spans="2:15" s="148" customFormat="1" ht="10.5">
      <c r="B109" s="157"/>
      <c r="C109" s="157"/>
      <c r="D109" s="157"/>
      <c r="E109" s="157"/>
      <c r="F109" s="157"/>
      <c r="G109" s="157"/>
      <c r="H109" s="157"/>
      <c r="I109" s="157"/>
      <c r="J109" s="157"/>
      <c r="K109" s="157"/>
      <c r="L109" s="157"/>
      <c r="M109" s="157"/>
      <c r="N109" s="157"/>
      <c r="O109" s="157"/>
    </row>
    <row r="110" spans="2:15" s="148" customFormat="1" ht="10.5">
      <c r="B110" s="157"/>
      <c r="C110" s="157"/>
      <c r="D110" s="157"/>
      <c r="E110" s="157"/>
      <c r="F110" s="157"/>
      <c r="G110" s="157"/>
      <c r="H110" s="157"/>
      <c r="I110" s="157"/>
      <c r="J110" s="157"/>
      <c r="K110" s="157"/>
      <c r="L110" s="157"/>
      <c r="M110" s="157"/>
      <c r="N110" s="157"/>
      <c r="O110" s="157"/>
    </row>
    <row r="111" spans="2:15" s="148" customFormat="1" ht="10.5">
      <c r="B111" s="157"/>
      <c r="C111" s="157"/>
      <c r="D111" s="157"/>
      <c r="E111" s="157"/>
      <c r="F111" s="157"/>
      <c r="G111" s="157"/>
      <c r="H111" s="157"/>
      <c r="I111" s="157"/>
      <c r="J111" s="157"/>
      <c r="K111" s="157"/>
      <c r="L111" s="157"/>
      <c r="M111" s="157"/>
      <c r="N111" s="157"/>
      <c r="O111" s="157"/>
    </row>
    <row r="112" spans="2:15" s="148" customFormat="1" ht="10.5">
      <c r="B112" s="157"/>
      <c r="C112" s="157"/>
      <c r="D112" s="157"/>
      <c r="E112" s="157"/>
      <c r="F112" s="157"/>
      <c r="G112" s="157"/>
      <c r="H112" s="157"/>
      <c r="I112" s="157"/>
      <c r="J112" s="157"/>
      <c r="K112" s="157"/>
      <c r="L112" s="157"/>
      <c r="M112" s="157"/>
      <c r="N112" s="157"/>
      <c r="O112" s="157"/>
    </row>
    <row r="113" spans="2:15" s="148" customFormat="1" ht="10.5">
      <c r="B113" s="157"/>
      <c r="C113" s="157"/>
      <c r="D113" s="157"/>
      <c r="E113" s="157"/>
      <c r="F113" s="157"/>
      <c r="G113" s="157"/>
      <c r="H113" s="157"/>
      <c r="I113" s="157"/>
      <c r="J113" s="157"/>
      <c r="K113" s="157"/>
      <c r="L113" s="157"/>
      <c r="M113" s="157"/>
      <c r="N113" s="157"/>
      <c r="O113" s="157"/>
    </row>
    <row r="114" spans="2:15" s="148" customFormat="1" ht="10.5">
      <c r="B114" s="157"/>
      <c r="C114" s="157"/>
      <c r="D114" s="157"/>
      <c r="E114" s="157"/>
      <c r="F114" s="157"/>
      <c r="G114" s="157"/>
      <c r="H114" s="157"/>
      <c r="I114" s="157"/>
      <c r="J114" s="157"/>
      <c r="K114" s="157"/>
      <c r="L114" s="157"/>
      <c r="M114" s="157"/>
      <c r="N114" s="157"/>
      <c r="O114" s="157"/>
    </row>
    <row r="115" spans="2:15" s="148" customFormat="1" ht="10.5">
      <c r="B115" s="157"/>
      <c r="C115" s="157"/>
      <c r="D115" s="157"/>
      <c r="E115" s="157"/>
      <c r="F115" s="157"/>
      <c r="G115" s="157"/>
      <c r="H115" s="157"/>
      <c r="I115" s="157"/>
      <c r="J115" s="157"/>
      <c r="K115" s="157"/>
      <c r="L115" s="157"/>
      <c r="M115" s="157"/>
      <c r="N115" s="157"/>
      <c r="O115" s="157"/>
    </row>
    <row r="116" spans="2:15" s="148" customFormat="1" ht="10.5">
      <c r="B116" s="157"/>
      <c r="C116" s="157"/>
      <c r="D116" s="157"/>
      <c r="E116" s="157"/>
      <c r="F116" s="157"/>
      <c r="G116" s="157"/>
      <c r="H116" s="157"/>
      <c r="I116" s="157"/>
      <c r="J116" s="157"/>
      <c r="K116" s="157"/>
      <c r="L116" s="157"/>
      <c r="M116" s="157"/>
      <c r="N116" s="157"/>
      <c r="O116" s="157"/>
    </row>
  </sheetData>
  <mergeCells count="3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 ref="E39:H39"/>
    <mergeCell ref="E21:H21"/>
    <mergeCell ref="L29:M29"/>
    <mergeCell ref="L30:M30"/>
    <mergeCell ref="E22:H22"/>
    <mergeCell ref="E23:H23"/>
    <mergeCell ref="E25:H25"/>
    <mergeCell ref="E24:H24"/>
    <mergeCell ref="E26:H26"/>
    <mergeCell ref="E27:H27"/>
    <mergeCell ref="E18:H18"/>
    <mergeCell ref="E19:H19"/>
    <mergeCell ref="L31:M31"/>
    <mergeCell ref="C16:D16"/>
    <mergeCell ref="C17:D17"/>
    <mergeCell ref="E16:H16"/>
    <mergeCell ref="E17:H17"/>
    <mergeCell ref="D30:I30"/>
    <mergeCell ref="D31:I31"/>
    <mergeCell ref="E20:H20"/>
    <mergeCell ref="A28:L28"/>
  </mergeCells>
  <phoneticPr fontId="0" type="noConversion"/>
  <printOptions horizontalCentered="1"/>
  <pageMargins left="0.39370078740157483" right="0.39370078740157483" top="1.7716535433070868" bottom="0.98425196850393704" header="0" footer="0"/>
  <pageSetup paperSize="9" scale="7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40"/>
  <sheetViews>
    <sheetView topLeftCell="A4" workbookViewId="0">
      <selection activeCell="I21" sqref="I21"/>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 min="13" max="13" width="13.75" bestFit="1" customWidth="1"/>
  </cols>
  <sheetData>
    <row r="7" spans="1:15" ht="15">
      <c r="A7" s="389" t="s">
        <v>0</v>
      </c>
      <c r="B7" s="390"/>
      <c r="C7" s="390"/>
      <c r="D7" s="390"/>
      <c r="E7" s="390"/>
      <c r="F7" s="390"/>
      <c r="G7" s="390"/>
      <c r="H7" s="390"/>
      <c r="I7" s="390"/>
      <c r="J7" s="390"/>
      <c r="K7" s="390"/>
      <c r="L7" s="390"/>
      <c r="M7" s="1"/>
      <c r="N7" s="1"/>
      <c r="O7" s="1"/>
    </row>
    <row r="9" spans="1:15">
      <c r="A9" s="2" t="s">
        <v>82</v>
      </c>
    </row>
    <row r="11" spans="1:15">
      <c r="A11" t="s">
        <v>134</v>
      </c>
      <c r="K11" s="106" t="s">
        <v>2</v>
      </c>
      <c r="L11" s="43" t="s">
        <v>133</v>
      </c>
    </row>
    <row r="13" spans="1:15">
      <c r="A13" t="s">
        <v>3</v>
      </c>
      <c r="B13" s="3">
        <v>2022</v>
      </c>
      <c r="D13" s="106" t="s">
        <v>4</v>
      </c>
      <c r="E13" s="117"/>
      <c r="F13" s="117"/>
      <c r="G13" s="117"/>
      <c r="H13" s="117" t="s">
        <v>62</v>
      </c>
    </row>
    <row r="14" spans="1:15" ht="13.5" thickBot="1"/>
    <row r="15" spans="1:15" s="8" customFormat="1" ht="10.5">
      <c r="A15" s="8" t="s">
        <v>83</v>
      </c>
      <c r="B15" s="397" t="s">
        <v>5</v>
      </c>
      <c r="C15" s="107" t="s">
        <v>9</v>
      </c>
      <c r="D15" s="107" t="s">
        <v>10</v>
      </c>
      <c r="E15" s="394" t="s">
        <v>84</v>
      </c>
      <c r="F15" s="394"/>
      <c r="G15" s="394"/>
      <c r="H15" s="394"/>
      <c r="I15" s="107" t="s">
        <v>85</v>
      </c>
      <c r="J15" s="107" t="s">
        <v>86</v>
      </c>
      <c r="K15" s="114" t="s">
        <v>87</v>
      </c>
    </row>
    <row r="16" spans="1:15" s="5" customFormat="1" ht="10.5">
      <c r="B16" s="398"/>
      <c r="C16" s="108" t="s">
        <v>88</v>
      </c>
      <c r="D16" s="112" t="s">
        <v>89</v>
      </c>
      <c r="E16" s="395" t="s">
        <v>90</v>
      </c>
      <c r="F16" s="395"/>
      <c r="G16" s="395"/>
      <c r="H16" s="395"/>
      <c r="I16" s="108" t="s">
        <v>80</v>
      </c>
      <c r="J16" s="108" t="s">
        <v>91</v>
      </c>
      <c r="K16" s="115" t="s">
        <v>92</v>
      </c>
    </row>
    <row r="17" spans="1:13" s="5" customFormat="1" ht="11.25" thickBot="1">
      <c r="B17" s="399"/>
      <c r="C17" s="109" t="s">
        <v>89</v>
      </c>
      <c r="D17" s="113"/>
      <c r="E17" s="396" t="s">
        <v>40</v>
      </c>
      <c r="F17" s="396"/>
      <c r="G17" s="396"/>
      <c r="H17" s="396"/>
      <c r="I17" s="109" t="s">
        <v>40</v>
      </c>
      <c r="J17" s="109" t="s">
        <v>89</v>
      </c>
      <c r="K17" s="116" t="s">
        <v>89</v>
      </c>
    </row>
    <row r="18" spans="1:13">
      <c r="B18" s="158"/>
      <c r="C18" s="162"/>
      <c r="D18" s="166"/>
      <c r="E18" s="391"/>
      <c r="F18" s="392"/>
      <c r="G18" s="392"/>
      <c r="H18" s="393"/>
      <c r="I18" s="166"/>
      <c r="J18" s="162"/>
      <c r="K18" s="171"/>
    </row>
    <row r="19" spans="1:13">
      <c r="B19" s="159" t="s">
        <v>104</v>
      </c>
      <c r="C19" s="163">
        <v>545598146.88999999</v>
      </c>
      <c r="D19" s="163">
        <f>+C19</f>
        <v>545598146.88999999</v>
      </c>
      <c r="E19" s="379">
        <f>+D19</f>
        <v>545598146.88999999</v>
      </c>
      <c r="F19" s="380"/>
      <c r="G19" s="380"/>
      <c r="H19" s="381"/>
      <c r="I19" s="167">
        <v>577132065.29999995</v>
      </c>
      <c r="J19" s="164">
        <f>+D19-E19</f>
        <v>0</v>
      </c>
      <c r="K19" s="172">
        <f t="shared" ref="K19:K24" si="0">+E19-I19</f>
        <v>-31533918.409999967</v>
      </c>
    </row>
    <row r="20" spans="1:13">
      <c r="B20" s="159" t="s">
        <v>103</v>
      </c>
      <c r="C20" s="163">
        <v>7805300.1399999997</v>
      </c>
      <c r="D20" s="163">
        <f t="shared" ref="D20:E24" si="1">+C20</f>
        <v>7805300.1399999997</v>
      </c>
      <c r="E20" s="379">
        <f t="shared" si="1"/>
        <v>7805300.1399999997</v>
      </c>
      <c r="F20" s="380"/>
      <c r="G20" s="380"/>
      <c r="H20" s="381"/>
      <c r="I20" s="167">
        <f>+E20</f>
        <v>7805300.1399999997</v>
      </c>
      <c r="J20" s="164">
        <f>+D20-E20</f>
        <v>0</v>
      </c>
      <c r="K20" s="172">
        <f t="shared" si="0"/>
        <v>0</v>
      </c>
    </row>
    <row r="21" spans="1:13">
      <c r="B21" s="159" t="s">
        <v>105</v>
      </c>
      <c r="C21" s="163">
        <v>31497980.129999999</v>
      </c>
      <c r="D21" s="163">
        <v>31503981.960000001</v>
      </c>
      <c r="E21" s="379">
        <f t="shared" ref="E21:E24" si="2">+D21</f>
        <v>31503981.960000001</v>
      </c>
      <c r="F21" s="380"/>
      <c r="G21" s="380"/>
      <c r="H21" s="381"/>
      <c r="I21" s="167">
        <v>25984244.010000002</v>
      </c>
      <c r="J21" s="164">
        <f>+D21-E21</f>
        <v>0</v>
      </c>
      <c r="K21" s="172">
        <f t="shared" si="0"/>
        <v>5519737.9499999993</v>
      </c>
      <c r="M21" s="106"/>
    </row>
    <row r="22" spans="1:13">
      <c r="B22" s="159" t="s">
        <v>106</v>
      </c>
      <c r="C22" s="163">
        <v>1623572</v>
      </c>
      <c r="D22" s="163">
        <f>+C22</f>
        <v>1623572</v>
      </c>
      <c r="E22" s="379">
        <f t="shared" si="2"/>
        <v>1623572</v>
      </c>
      <c r="F22" s="380"/>
      <c r="G22" s="380"/>
      <c r="H22" s="381"/>
      <c r="I22" s="167">
        <f>+E22</f>
        <v>1623572</v>
      </c>
      <c r="J22" s="164">
        <f>+D22-E22</f>
        <v>0</v>
      </c>
      <c r="K22" s="172">
        <f t="shared" si="0"/>
        <v>0</v>
      </c>
      <c r="M22" s="106"/>
    </row>
    <row r="23" spans="1:13">
      <c r="B23" s="159" t="s">
        <v>136</v>
      </c>
      <c r="C23" s="164">
        <v>0</v>
      </c>
      <c r="D23" s="163">
        <f t="shared" si="1"/>
        <v>0</v>
      </c>
      <c r="E23" s="379">
        <f t="shared" si="2"/>
        <v>0</v>
      </c>
      <c r="F23" s="380"/>
      <c r="G23" s="380"/>
      <c r="H23" s="381"/>
      <c r="I23" s="167">
        <v>0</v>
      </c>
      <c r="J23" s="164">
        <f>+D23-E23</f>
        <v>0</v>
      </c>
      <c r="K23" s="172">
        <f t="shared" si="0"/>
        <v>0</v>
      </c>
      <c r="M23" s="106"/>
    </row>
    <row r="24" spans="1:13">
      <c r="B24" s="159" t="s">
        <v>107</v>
      </c>
      <c r="C24" s="164">
        <v>0</v>
      </c>
      <c r="D24" s="163">
        <f t="shared" si="1"/>
        <v>0</v>
      </c>
      <c r="E24" s="379">
        <f t="shared" si="2"/>
        <v>0</v>
      </c>
      <c r="F24" s="380"/>
      <c r="G24" s="380"/>
      <c r="H24" s="381"/>
      <c r="I24" s="164">
        <v>0</v>
      </c>
      <c r="J24" s="164">
        <f>D24-E24</f>
        <v>0</v>
      </c>
      <c r="K24" s="172">
        <f t="shared" si="0"/>
        <v>0</v>
      </c>
    </row>
    <row r="25" spans="1:13" ht="13.5" thickBot="1">
      <c r="B25" s="160"/>
      <c r="C25" s="164"/>
      <c r="D25" s="164"/>
      <c r="E25" s="211"/>
      <c r="F25" s="212"/>
      <c r="G25" s="212"/>
      <c r="H25" s="213"/>
      <c r="J25" s="164"/>
      <c r="K25" s="172"/>
    </row>
    <row r="26" spans="1:13">
      <c r="B26" s="174" t="s">
        <v>26</v>
      </c>
      <c r="C26" s="175">
        <f>SUM(C19:C25)</f>
        <v>586524999.15999997</v>
      </c>
      <c r="D26" s="175">
        <f>SUM(D19:D25)</f>
        <v>586531000.99000001</v>
      </c>
      <c r="E26" s="386">
        <f>SUM(E19:E25)</f>
        <v>586531000.99000001</v>
      </c>
      <c r="F26" s="387"/>
      <c r="G26" s="387"/>
      <c r="H26" s="388"/>
      <c r="I26" s="176">
        <f>SUM(I19:I24)</f>
        <v>612545181.44999993</v>
      </c>
      <c r="J26" s="175">
        <f>SUM(J19:J25)</f>
        <v>0</v>
      </c>
      <c r="K26" s="177">
        <f>SUM(K19:K25)</f>
        <v>-26014180.459999967</v>
      </c>
    </row>
    <row r="27" spans="1:13" ht="13.5" thickBot="1">
      <c r="B27" s="161"/>
      <c r="C27" s="165"/>
      <c r="D27" s="168"/>
      <c r="E27" s="169"/>
      <c r="F27" s="143"/>
      <c r="G27" s="143"/>
      <c r="H27" s="170"/>
      <c r="I27" s="168"/>
      <c r="J27" s="165"/>
      <c r="K27" s="173"/>
    </row>
    <row r="28" spans="1:13">
      <c r="C28" s="110">
        <f>+'anexo 2 '!I25-2234851.18-'Anexo 2 Bis'!C26</f>
        <v>1137611084.7799997</v>
      </c>
      <c r="D28" s="110">
        <f>+'anexo 2 '!J25-1928773.4-'Anexo 2 Bis'!D26</f>
        <v>1137911160.7299998</v>
      </c>
      <c r="E28" s="384">
        <f>+'anexo 2 '!K25-'Anexo 2 Bis'!E26:H26-1928773.4</f>
        <v>1137911160.7299998</v>
      </c>
      <c r="F28" s="384"/>
      <c r="G28" s="384"/>
      <c r="H28" s="384"/>
      <c r="I28" s="110">
        <f>+'anexo 2 '!L25-1872802.41-'Anexo 2 Bis'!I26</f>
        <v>1106433213.3099999</v>
      </c>
      <c r="J28" s="110"/>
      <c r="K28" s="110">
        <f>+'anexo 2 '!O25-55970.99-'Anexo 2 Bis'!K26</f>
        <v>31477947.419999972</v>
      </c>
      <c r="M28" s="106"/>
    </row>
    <row r="29" spans="1:13">
      <c r="E29" s="385"/>
      <c r="F29" s="385"/>
      <c r="G29" s="385"/>
      <c r="H29" s="385"/>
    </row>
    <row r="30" spans="1:13" s="37" customFormat="1" ht="21" customHeight="1">
      <c r="A30" s="35"/>
      <c r="B30" s="36"/>
      <c r="C30" s="111"/>
      <c r="D30" s="382"/>
      <c r="E30" s="382"/>
      <c r="F30" s="382"/>
      <c r="G30" s="382"/>
      <c r="H30" s="377"/>
      <c r="I30" s="377"/>
      <c r="J30" s="383"/>
      <c r="K30" s="378"/>
    </row>
    <row r="31" spans="1:13" s="37" customFormat="1" ht="9" customHeight="1">
      <c r="A31" s="35"/>
      <c r="B31" s="38"/>
      <c r="C31" s="111"/>
      <c r="D31" s="347"/>
      <c r="E31" s="347"/>
      <c r="F31" s="347"/>
      <c r="G31" s="347"/>
      <c r="H31" s="377"/>
      <c r="I31" s="377"/>
      <c r="J31" s="349"/>
      <c r="K31" s="378"/>
    </row>
    <row r="32" spans="1:13" s="37" customFormat="1" ht="9.75" customHeight="1">
      <c r="A32" s="35"/>
      <c r="B32" s="38"/>
      <c r="C32" s="111"/>
      <c r="D32" s="347"/>
      <c r="E32" s="347"/>
      <c r="F32" s="347"/>
      <c r="G32" s="347"/>
      <c r="H32" s="377"/>
      <c r="I32" s="377"/>
      <c r="J32" s="349"/>
      <c r="K32" s="378"/>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topLeftCell="A22" zoomScale="75" workbookViewId="0">
      <selection activeCell="K44" sqref="K44"/>
    </sheetView>
  </sheetViews>
  <sheetFormatPr baseColWidth="10" defaultRowHeight="12.75"/>
  <cols>
    <col min="3" max="3" width="12.25" customWidth="1"/>
    <col min="5" max="8" width="3.125" customWidth="1"/>
    <col min="9" max="9" width="13.5" customWidth="1"/>
    <col min="12" max="12" width="12.125" customWidth="1"/>
  </cols>
  <sheetData>
    <row r="8" spans="1:15" ht="15">
      <c r="A8" s="389" t="s">
        <v>0</v>
      </c>
      <c r="B8" s="390"/>
      <c r="C8" s="390"/>
      <c r="D8" s="390"/>
      <c r="E8" s="390"/>
      <c r="F8" s="390"/>
      <c r="G8" s="390"/>
      <c r="H8" s="390"/>
      <c r="I8" s="390"/>
      <c r="J8" s="390"/>
      <c r="K8" s="390"/>
      <c r="L8" s="390"/>
      <c r="M8" s="1"/>
      <c r="N8" s="1"/>
      <c r="O8" s="1"/>
    </row>
    <row r="10" spans="1:15">
      <c r="A10" s="2" t="s">
        <v>71</v>
      </c>
    </row>
    <row r="11" spans="1:15">
      <c r="B11" s="2" t="s">
        <v>72</v>
      </c>
    </row>
    <row r="12" spans="1:15">
      <c r="A12" t="s">
        <v>137</v>
      </c>
      <c r="K12" t="s">
        <v>2</v>
      </c>
      <c r="L12" s="43" t="s">
        <v>133</v>
      </c>
    </row>
    <row r="14" spans="1:15">
      <c r="A14" t="s">
        <v>3</v>
      </c>
      <c r="B14" s="3">
        <v>2022</v>
      </c>
      <c r="D14" t="s">
        <v>4</v>
      </c>
      <c r="E14" s="45"/>
      <c r="F14" s="45"/>
      <c r="G14" s="45"/>
      <c r="H14" s="45" t="s">
        <v>62</v>
      </c>
    </row>
    <row r="15" spans="1:15" ht="13.5" thickBot="1"/>
    <row r="16" spans="1:15" s="5" customFormat="1" ht="10.5">
      <c r="B16" s="410" t="s">
        <v>5</v>
      </c>
      <c r="C16" s="400" t="s">
        <v>73</v>
      </c>
      <c r="D16" s="400" t="s">
        <v>74</v>
      </c>
      <c r="E16" s="400"/>
      <c r="F16" s="400"/>
      <c r="G16" s="400"/>
      <c r="H16" s="400"/>
      <c r="I16" s="400" t="s">
        <v>75</v>
      </c>
      <c r="J16" s="4" t="s">
        <v>76</v>
      </c>
      <c r="K16" s="400" t="s">
        <v>77</v>
      </c>
      <c r="L16" s="39" t="s">
        <v>78</v>
      </c>
    </row>
    <row r="17" spans="2:12" s="5" customFormat="1" ht="10.5">
      <c r="B17" s="411"/>
      <c r="C17" s="401"/>
      <c r="D17" s="408" t="s">
        <v>16</v>
      </c>
      <c r="E17" s="408"/>
      <c r="F17" s="408"/>
      <c r="G17" s="408"/>
      <c r="H17" s="408"/>
      <c r="I17" s="401"/>
      <c r="J17" s="6" t="s">
        <v>79</v>
      </c>
      <c r="K17" s="401"/>
      <c r="L17" s="40" t="s">
        <v>80</v>
      </c>
    </row>
    <row r="18" spans="2:12" s="5" customFormat="1" ht="10.5">
      <c r="B18" s="411"/>
      <c r="C18" s="401"/>
      <c r="D18" s="401" t="s">
        <v>23</v>
      </c>
      <c r="E18" s="401" t="s">
        <v>24</v>
      </c>
      <c r="F18" s="401"/>
      <c r="G18" s="401"/>
      <c r="H18" s="401"/>
      <c r="I18" s="401"/>
      <c r="J18" s="6" t="s">
        <v>81</v>
      </c>
      <c r="K18" s="401"/>
      <c r="L18" s="40" t="s">
        <v>40</v>
      </c>
    </row>
    <row r="19" spans="2:12" s="5" customFormat="1" ht="11.25" thickBot="1">
      <c r="B19" s="412"/>
      <c r="C19" s="402"/>
      <c r="D19" s="402"/>
      <c r="E19" s="402"/>
      <c r="F19" s="402"/>
      <c r="G19" s="402"/>
      <c r="H19" s="402"/>
      <c r="I19" s="402"/>
      <c r="J19" s="7" t="s">
        <v>40</v>
      </c>
      <c r="K19" s="402"/>
      <c r="L19" s="41"/>
    </row>
    <row r="20" spans="2:12" s="5" customFormat="1" ht="10.5">
      <c r="B20" s="51"/>
      <c r="C20" s="52"/>
      <c r="D20" s="52"/>
      <c r="E20" s="407"/>
      <c r="F20" s="407"/>
      <c r="G20" s="407"/>
      <c r="H20" s="407"/>
      <c r="I20" s="52"/>
      <c r="J20" s="52"/>
      <c r="K20" s="52"/>
      <c r="L20" s="53"/>
    </row>
    <row r="21" spans="2:12" s="5" customFormat="1" ht="10.5">
      <c r="B21" s="54"/>
      <c r="C21" s="55"/>
      <c r="D21" s="55"/>
      <c r="E21" s="403"/>
      <c r="F21" s="403"/>
      <c r="G21" s="403"/>
      <c r="H21" s="403"/>
      <c r="I21" s="55"/>
      <c r="J21" s="55"/>
      <c r="K21" s="55"/>
      <c r="L21" s="56"/>
    </row>
    <row r="22" spans="2:12" s="5" customFormat="1" ht="10.5">
      <c r="B22" s="54"/>
      <c r="C22" s="55"/>
      <c r="D22" s="55"/>
      <c r="E22" s="403"/>
      <c r="F22" s="403"/>
      <c r="G22" s="403"/>
      <c r="H22" s="403"/>
      <c r="I22" s="55"/>
      <c r="J22" s="55"/>
      <c r="K22" s="55"/>
      <c r="L22" s="56"/>
    </row>
    <row r="23" spans="2:12" s="5" customFormat="1" ht="10.5">
      <c r="B23" s="54"/>
      <c r="C23" s="55"/>
      <c r="D23" s="55"/>
      <c r="E23" s="403"/>
      <c r="F23" s="403"/>
      <c r="G23" s="403"/>
      <c r="H23" s="403"/>
      <c r="I23" s="55"/>
      <c r="J23" s="55"/>
      <c r="K23" s="55"/>
      <c r="L23" s="56"/>
    </row>
    <row r="24" spans="2:12" s="5" customFormat="1" ht="10.5">
      <c r="B24" s="54"/>
      <c r="C24" s="55"/>
      <c r="D24" s="55"/>
      <c r="E24" s="403"/>
      <c r="F24" s="403"/>
      <c r="G24" s="403"/>
      <c r="H24" s="403"/>
      <c r="I24" s="55"/>
      <c r="J24" s="55"/>
      <c r="K24" s="55"/>
      <c r="L24" s="56"/>
    </row>
    <row r="25" spans="2:12" s="5" customFormat="1" ht="10.5">
      <c r="B25" s="54"/>
      <c r="C25" s="55"/>
      <c r="D25" s="404" t="s">
        <v>93</v>
      </c>
      <c r="E25" s="405"/>
      <c r="F25" s="405"/>
      <c r="G25" s="405"/>
      <c r="H25" s="405"/>
      <c r="I25" s="406"/>
      <c r="J25" s="55"/>
      <c r="K25" s="55"/>
      <c r="L25" s="56"/>
    </row>
    <row r="26" spans="2:12" s="5" customFormat="1" ht="10.5">
      <c r="B26" s="54"/>
      <c r="C26" s="55"/>
      <c r="D26" s="55"/>
      <c r="E26" s="403"/>
      <c r="F26" s="403"/>
      <c r="G26" s="403"/>
      <c r="H26" s="403"/>
      <c r="I26" s="55"/>
      <c r="J26" s="55"/>
      <c r="K26" s="55"/>
      <c r="L26" s="56"/>
    </row>
    <row r="27" spans="2:12" s="5" customFormat="1" ht="10.5">
      <c r="B27" s="54"/>
      <c r="C27" s="55"/>
      <c r="D27" s="55"/>
      <c r="E27" s="403"/>
      <c r="F27" s="403"/>
      <c r="G27" s="403"/>
      <c r="H27" s="403"/>
      <c r="I27" s="55"/>
      <c r="J27" s="55"/>
      <c r="K27" s="55"/>
      <c r="L27" s="56"/>
    </row>
    <row r="28" spans="2:12" s="5" customFormat="1" ht="10.5">
      <c r="B28" s="54"/>
      <c r="C28" s="55"/>
      <c r="D28" s="55"/>
      <c r="E28" s="403"/>
      <c r="F28" s="403"/>
      <c r="G28" s="403"/>
      <c r="H28" s="403"/>
      <c r="I28" s="55"/>
      <c r="J28" s="55"/>
      <c r="K28" s="55"/>
      <c r="L28" s="56"/>
    </row>
    <row r="29" spans="2:12" s="5" customFormat="1" ht="10.5">
      <c r="B29" s="54"/>
      <c r="C29" s="55"/>
      <c r="D29" s="55"/>
      <c r="E29" s="403"/>
      <c r="F29" s="403"/>
      <c r="G29" s="403"/>
      <c r="H29" s="403"/>
      <c r="I29" s="55"/>
      <c r="J29" s="55"/>
      <c r="K29" s="55"/>
      <c r="L29" s="56"/>
    </row>
    <row r="30" spans="2:12" s="5" customFormat="1" ht="10.5">
      <c r="B30" s="54"/>
      <c r="C30" s="55"/>
      <c r="D30" s="55"/>
      <c r="E30" s="403"/>
      <c r="F30" s="403"/>
      <c r="G30" s="403"/>
      <c r="H30" s="403"/>
      <c r="I30" s="55"/>
      <c r="J30" s="55"/>
      <c r="K30" s="55"/>
      <c r="L30" s="56"/>
    </row>
    <row r="31" spans="2:12" s="5" customFormat="1" ht="10.5">
      <c r="B31" s="54"/>
      <c r="C31" s="55"/>
      <c r="D31" s="55"/>
      <c r="E31" s="403"/>
      <c r="F31" s="403"/>
      <c r="G31" s="403"/>
      <c r="H31" s="403"/>
      <c r="I31" s="55"/>
      <c r="J31" s="55"/>
      <c r="K31" s="55"/>
      <c r="L31" s="56"/>
    </row>
    <row r="32" spans="2:12" s="5" customFormat="1" ht="10.5">
      <c r="B32" s="54"/>
      <c r="C32" s="55"/>
      <c r="D32" s="55"/>
      <c r="E32" s="403"/>
      <c r="F32" s="403"/>
      <c r="G32" s="403"/>
      <c r="H32" s="403"/>
      <c r="I32" s="55"/>
      <c r="J32" s="55"/>
      <c r="K32" s="55"/>
      <c r="L32" s="56"/>
    </row>
    <row r="33" spans="1:12" s="5" customFormat="1" ht="10.5">
      <c r="B33" s="57"/>
      <c r="C33" s="58"/>
      <c r="D33" s="58"/>
      <c r="E33" s="409"/>
      <c r="F33" s="409"/>
      <c r="G33" s="409"/>
      <c r="H33" s="409"/>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82"/>
      <c r="E36" s="382"/>
      <c r="F36" s="382"/>
      <c r="G36" s="382"/>
      <c r="H36" s="377"/>
      <c r="I36" s="377"/>
      <c r="J36" s="382"/>
      <c r="K36" s="377"/>
    </row>
    <row r="37" spans="1:12" s="37" customFormat="1" ht="9" customHeight="1">
      <c r="A37" s="35"/>
      <c r="B37" s="38"/>
      <c r="D37" s="347"/>
      <c r="E37" s="347"/>
      <c r="F37" s="347"/>
      <c r="G37" s="347"/>
      <c r="H37" s="377"/>
      <c r="I37" s="377"/>
      <c r="J37" s="347"/>
      <c r="K37" s="377"/>
    </row>
    <row r="38" spans="1:12" s="37" customFormat="1" ht="9.75" customHeight="1">
      <c r="A38" s="35"/>
      <c r="B38" s="38"/>
      <c r="D38" s="347"/>
      <c r="E38" s="347"/>
      <c r="F38" s="347"/>
      <c r="G38" s="347"/>
      <c r="H38" s="377"/>
      <c r="I38" s="377"/>
      <c r="J38" s="347"/>
      <c r="K38" s="377"/>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1:P38"/>
  <sheetViews>
    <sheetView topLeftCell="A19" zoomScale="106" zoomScaleNormal="106" workbookViewId="0">
      <selection activeCell="K4" sqref="K4"/>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56"/>
      <c r="B1" s="256"/>
    </row>
    <row r="2" spans="1:16">
      <c r="A2" s="256"/>
      <c r="B2" s="256"/>
    </row>
    <row r="3" spans="1:16">
      <c r="A3" s="256"/>
      <c r="B3" s="256"/>
    </row>
    <row r="4" spans="1:16">
      <c r="A4" s="256"/>
      <c r="B4" s="256"/>
    </row>
    <row r="5" spans="1:16">
      <c r="A5" s="256"/>
      <c r="B5" s="256"/>
    </row>
    <row r="6" spans="1:16">
      <c r="A6" s="256"/>
      <c r="B6" s="256"/>
    </row>
    <row r="7" spans="1:16" ht="15">
      <c r="A7" s="353" t="s">
        <v>0</v>
      </c>
      <c r="B7" s="353"/>
      <c r="C7" s="354"/>
      <c r="D7" s="354"/>
      <c r="E7" s="354"/>
      <c r="F7" s="354"/>
      <c r="G7" s="354"/>
      <c r="H7" s="354"/>
      <c r="I7" s="354"/>
      <c r="J7" s="354"/>
      <c r="K7" s="354"/>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13" t="s">
        <v>28</v>
      </c>
      <c r="B9" s="413"/>
      <c r="C9" s="414"/>
      <c r="D9" s="414"/>
      <c r="E9" s="414"/>
      <c r="F9" s="414"/>
      <c r="G9" s="414"/>
      <c r="H9" s="414"/>
      <c r="I9" s="414"/>
      <c r="J9" s="414"/>
      <c r="K9" s="414"/>
      <c r="L9" s="16"/>
      <c r="M9" s="16"/>
      <c r="N9" s="16"/>
      <c r="O9" s="16"/>
      <c r="P9" s="16"/>
    </row>
    <row r="10" spans="1:16">
      <c r="A10" s="16"/>
      <c r="B10" s="16"/>
      <c r="C10" s="18"/>
    </row>
    <row r="11" spans="1:16">
      <c r="A11" s="44" t="s">
        <v>132</v>
      </c>
      <c r="B11" s="19"/>
      <c r="C11" s="20"/>
      <c r="D11" s="20"/>
      <c r="E11" s="20"/>
      <c r="F11" s="20"/>
      <c r="G11" s="20"/>
      <c r="H11" s="20"/>
      <c r="I11" s="9"/>
      <c r="J11" s="9" t="s">
        <v>29</v>
      </c>
      <c r="K11" s="10" t="s">
        <v>133</v>
      </c>
    </row>
    <row r="12" spans="1:16">
      <c r="A12" s="19" t="s">
        <v>30</v>
      </c>
      <c r="B12" s="11">
        <v>2022</v>
      </c>
      <c r="C12" s="12" t="s">
        <v>31</v>
      </c>
      <c r="D12" s="13"/>
      <c r="E12" s="13"/>
      <c r="F12" s="13"/>
      <c r="G12" s="322" t="s">
        <v>62</v>
      </c>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3">
      <c r="A17" s="71"/>
      <c r="B17" s="72"/>
      <c r="C17" s="73"/>
      <c r="D17" s="73"/>
      <c r="E17" s="73"/>
      <c r="F17" s="73"/>
      <c r="G17" s="73"/>
      <c r="H17" s="74" t="s">
        <v>40</v>
      </c>
      <c r="I17" s="72" t="s">
        <v>4</v>
      </c>
      <c r="J17" s="75" t="s">
        <v>41</v>
      </c>
      <c r="K17" s="75"/>
      <c r="L17" s="340"/>
      <c r="M17" s="340"/>
    </row>
    <row r="18" spans="1:13">
      <c r="A18" s="67"/>
      <c r="B18" s="68"/>
      <c r="C18" s="76"/>
      <c r="D18" s="76"/>
      <c r="E18" s="76"/>
      <c r="F18" s="76"/>
      <c r="G18" s="76"/>
      <c r="H18" s="77"/>
      <c r="I18" s="77"/>
      <c r="J18" s="77"/>
      <c r="K18" s="77"/>
      <c r="L18" s="340"/>
      <c r="M18" s="340"/>
    </row>
    <row r="19" spans="1:13">
      <c r="A19" s="67" t="s">
        <v>42</v>
      </c>
      <c r="B19" s="78">
        <v>1</v>
      </c>
      <c r="C19" s="76" t="s">
        <v>43</v>
      </c>
      <c r="D19" s="79"/>
      <c r="E19" s="79"/>
      <c r="F19" s="79"/>
      <c r="G19" s="80"/>
      <c r="H19" s="81">
        <f>+'anexo 3 '!L33</f>
        <v>0</v>
      </c>
      <c r="I19" s="81">
        <v>0</v>
      </c>
      <c r="J19" s="81">
        <f>+H19-I19</f>
        <v>0</v>
      </c>
      <c r="K19" s="82" t="s">
        <v>44</v>
      </c>
      <c r="L19" s="340"/>
      <c r="M19" s="340"/>
    </row>
    <row r="20" spans="1:13">
      <c r="A20" s="67" t="s">
        <v>45</v>
      </c>
      <c r="B20" s="78">
        <v>2</v>
      </c>
      <c r="C20" s="83" t="s">
        <v>46</v>
      </c>
      <c r="D20" s="79"/>
      <c r="E20" s="79"/>
      <c r="F20" s="79"/>
      <c r="G20" s="80"/>
      <c r="H20" s="84">
        <f>+SUM('Anexo 2 Bis'!D19:D21)</f>
        <v>584907428.99000001</v>
      </c>
      <c r="I20" s="84">
        <f>+'Anexo I Programacion Financiera'!K23</f>
        <v>347948322.51999998</v>
      </c>
      <c r="J20" s="84">
        <f>+H20-I20</f>
        <v>236959106.47000003</v>
      </c>
      <c r="K20" s="82" t="s">
        <v>47</v>
      </c>
      <c r="L20" s="323"/>
      <c r="M20" s="340"/>
    </row>
    <row r="21" spans="1:13" ht="19.5" customHeight="1">
      <c r="A21" s="67" t="s">
        <v>48</v>
      </c>
      <c r="B21" s="78">
        <v>3</v>
      </c>
      <c r="C21" s="83" t="s">
        <v>49</v>
      </c>
      <c r="D21" s="79"/>
      <c r="E21" s="79"/>
      <c r="F21" s="79"/>
      <c r="G21" s="80"/>
      <c r="H21" s="81">
        <f>+H19-H20</f>
        <v>-584907428.99000001</v>
      </c>
      <c r="I21" s="81">
        <f>+I19-I20</f>
        <v>-347948322.51999998</v>
      </c>
      <c r="J21" s="81">
        <f>+J19-J20</f>
        <v>-236959106.47000003</v>
      </c>
      <c r="K21" s="82"/>
      <c r="L21" s="334"/>
    </row>
    <row r="22" spans="1:13">
      <c r="A22" s="67" t="s">
        <v>50</v>
      </c>
      <c r="B22" s="78">
        <v>4</v>
      </c>
      <c r="C22" s="83" t="s">
        <v>51</v>
      </c>
      <c r="D22" s="85"/>
      <c r="E22" s="85"/>
      <c r="F22" s="85"/>
      <c r="G22" s="86"/>
      <c r="H22" s="87">
        <v>0</v>
      </c>
      <c r="I22" s="81">
        <v>0</v>
      </c>
      <c r="J22" s="81">
        <f>+H22-I22</f>
        <v>0</v>
      </c>
      <c r="K22" s="82" t="s">
        <v>44</v>
      </c>
    </row>
    <row r="23" spans="1:13">
      <c r="A23" s="67" t="s">
        <v>52</v>
      </c>
      <c r="B23" s="78">
        <v>5</v>
      </c>
      <c r="C23" s="83" t="s">
        <v>53</v>
      </c>
      <c r="D23" s="79"/>
      <c r="E23" s="79"/>
      <c r="F23" s="79"/>
      <c r="G23" s="80"/>
      <c r="H23" s="84">
        <f>+SUM('Anexo 2 Bis'!D22:D23)</f>
        <v>1623572</v>
      </c>
      <c r="I23" s="84">
        <f>+'Anexo I Programacion Financiera'!J26</f>
        <v>675000</v>
      </c>
      <c r="J23" s="84">
        <f>+H23-I23</f>
        <v>948572</v>
      </c>
      <c r="K23" s="82" t="s">
        <v>47</v>
      </c>
      <c r="L23" s="334"/>
    </row>
    <row r="24" spans="1:13" ht="19.5" customHeight="1">
      <c r="A24" s="67" t="s">
        <v>54</v>
      </c>
      <c r="B24" s="78">
        <v>6</v>
      </c>
      <c r="C24" s="83" t="s">
        <v>55</v>
      </c>
      <c r="D24" s="79"/>
      <c r="E24" s="79"/>
      <c r="F24" s="79"/>
      <c r="G24" s="80"/>
      <c r="H24" s="81">
        <f>+H21+H22-H23</f>
        <v>-586531000.99000001</v>
      </c>
      <c r="I24" s="81">
        <f>+I21+I22-I23</f>
        <v>-348623322.51999998</v>
      </c>
      <c r="J24" s="81">
        <f>+J21+J22-J23</f>
        <v>-237907678.47000003</v>
      </c>
      <c r="K24" s="82"/>
    </row>
    <row r="25" spans="1:13">
      <c r="A25" s="67"/>
      <c r="B25" s="78">
        <v>7</v>
      </c>
      <c r="C25" s="83" t="s">
        <v>101</v>
      </c>
      <c r="D25" s="79"/>
      <c r="E25" s="79"/>
      <c r="F25" s="79"/>
      <c r="G25" s="80"/>
      <c r="H25" s="81">
        <f>+H19+H22</f>
        <v>0</v>
      </c>
      <c r="I25" s="81">
        <f>+I19-I22</f>
        <v>0</v>
      </c>
      <c r="J25" s="81">
        <f>+J19-J22</f>
        <v>0</v>
      </c>
      <c r="K25" s="82"/>
    </row>
    <row r="26" spans="1:13">
      <c r="A26" s="67"/>
      <c r="B26" s="78">
        <v>8</v>
      </c>
      <c r="C26" s="83" t="s">
        <v>102</v>
      </c>
      <c r="D26" s="79"/>
      <c r="E26" s="79"/>
      <c r="F26" s="79"/>
      <c r="G26" s="80"/>
      <c r="H26" s="84">
        <f>+H20+H23</f>
        <v>586531000.99000001</v>
      </c>
      <c r="I26" s="84">
        <f>+I20+I23</f>
        <v>348623322.51999998</v>
      </c>
      <c r="J26" s="84">
        <f>+J20+J23</f>
        <v>237907678.47000003</v>
      </c>
      <c r="K26" s="82"/>
    </row>
    <row r="27" spans="1:13" ht="18" customHeight="1">
      <c r="A27" s="67" t="s">
        <v>56</v>
      </c>
      <c r="B27" s="78">
        <v>9</v>
      </c>
      <c r="C27" s="83" t="s">
        <v>57</v>
      </c>
      <c r="D27" s="79"/>
      <c r="E27" s="79"/>
      <c r="F27" s="79"/>
      <c r="G27" s="80"/>
      <c r="H27" s="81">
        <v>0</v>
      </c>
      <c r="I27" s="81">
        <v>0</v>
      </c>
      <c r="J27" s="81">
        <f>+H27-I27</f>
        <v>0</v>
      </c>
      <c r="K27" s="82" t="s">
        <v>44</v>
      </c>
    </row>
    <row r="28" spans="1:13">
      <c r="A28" s="67" t="s">
        <v>58</v>
      </c>
      <c r="B28" s="78">
        <v>10</v>
      </c>
      <c r="C28" s="83" t="s">
        <v>59</v>
      </c>
      <c r="D28" s="79"/>
      <c r="E28" s="79"/>
      <c r="F28" s="79"/>
      <c r="G28" s="80"/>
      <c r="H28" s="81">
        <v>0</v>
      </c>
      <c r="I28" s="81">
        <v>0</v>
      </c>
      <c r="J28" s="81">
        <f>+H28-I28</f>
        <v>0</v>
      </c>
      <c r="K28" s="82" t="s">
        <v>47</v>
      </c>
    </row>
    <row r="29" spans="1:13" ht="19.5" customHeight="1">
      <c r="A29" s="67" t="s">
        <v>60</v>
      </c>
      <c r="B29" s="78">
        <v>11</v>
      </c>
      <c r="C29" s="83" t="s">
        <v>61</v>
      </c>
      <c r="D29" s="79"/>
      <c r="E29" s="79"/>
      <c r="F29" s="79"/>
      <c r="G29" s="80"/>
      <c r="H29" s="84">
        <f>+H24+H27-H28</f>
        <v>-586531000.99000001</v>
      </c>
      <c r="I29" s="84">
        <f>+I24+I27-I28</f>
        <v>-348623322.51999998</v>
      </c>
      <c r="J29" s="84">
        <f>+J24+J27-J28</f>
        <v>-237907678.47000003</v>
      </c>
      <c r="K29" s="82"/>
    </row>
    <row r="30" spans="1:13" ht="18.75" customHeight="1">
      <c r="A30" s="67" t="s">
        <v>62</v>
      </c>
      <c r="B30" s="78">
        <v>12</v>
      </c>
      <c r="C30" s="83" t="s">
        <v>63</v>
      </c>
      <c r="D30" s="79"/>
      <c r="E30" s="79"/>
      <c r="F30" s="79"/>
      <c r="G30" s="80"/>
      <c r="H30" s="81">
        <v>0</v>
      </c>
      <c r="I30" s="81">
        <v>0</v>
      </c>
      <c r="J30" s="81">
        <f>+H30-I30</f>
        <v>0</v>
      </c>
      <c r="K30" s="82"/>
    </row>
    <row r="31" spans="1:13">
      <c r="A31" s="67" t="s">
        <v>64</v>
      </c>
      <c r="B31" s="78">
        <v>13</v>
      </c>
      <c r="C31" s="83" t="s">
        <v>65</v>
      </c>
      <c r="D31" s="79"/>
      <c r="E31" s="79"/>
      <c r="F31" s="79"/>
      <c r="G31" s="80"/>
      <c r="H31" s="81">
        <f>+'Anexo 2 Bis'!D24</f>
        <v>0</v>
      </c>
      <c r="I31" s="81">
        <f>+'Anexo I Programacion Financiera'!I28</f>
        <v>0</v>
      </c>
      <c r="J31" s="81">
        <f>+H31-I31</f>
        <v>0</v>
      </c>
      <c r="K31" s="82" t="s">
        <v>66</v>
      </c>
    </row>
    <row r="32" spans="1:13"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-586531000.99000001</v>
      </c>
      <c r="I33" s="93">
        <f>+I29+I32</f>
        <v>-348623322.51999998</v>
      </c>
      <c r="J33" s="93">
        <f>+J29+J32</f>
        <v>-237907678.47000003</v>
      </c>
      <c r="K33" s="74"/>
    </row>
    <row r="35" spans="1:12">
      <c r="A35" s="362"/>
      <c r="B35" s="362"/>
      <c r="C35" s="362"/>
      <c r="D35" s="362"/>
      <c r="E35" s="362"/>
      <c r="F35" s="362"/>
      <c r="G35" s="362"/>
      <c r="H35" s="362"/>
      <c r="I35" s="362"/>
      <c r="J35" s="362"/>
      <c r="K35" s="362"/>
      <c r="L35" s="362"/>
    </row>
    <row r="36" spans="1:12" s="37" customFormat="1" ht="21" customHeight="1">
      <c r="A36" s="35"/>
      <c r="B36" s="35"/>
      <c r="C36" s="36"/>
      <c r="D36" s="382"/>
      <c r="E36" s="382"/>
      <c r="F36" s="382"/>
      <c r="G36" s="382"/>
      <c r="H36" s="377"/>
      <c r="I36" s="377"/>
      <c r="J36" s="382"/>
      <c r="K36" s="377"/>
    </row>
    <row r="37" spans="1:12" s="37" customFormat="1" ht="9" customHeight="1">
      <c r="A37" s="35"/>
      <c r="B37" s="35"/>
      <c r="C37" s="38"/>
      <c r="D37" s="347"/>
      <c r="E37" s="347"/>
      <c r="F37" s="347"/>
      <c r="G37" s="347"/>
      <c r="H37" s="377"/>
      <c r="I37" s="377"/>
      <c r="J37" s="347"/>
      <c r="K37" s="377"/>
    </row>
    <row r="38" spans="1:12" s="37" customFormat="1" ht="9.75" customHeight="1">
      <c r="A38" s="35"/>
      <c r="B38" s="35"/>
      <c r="C38" s="38"/>
      <c r="D38" s="347"/>
      <c r="E38" s="347"/>
      <c r="F38" s="347"/>
      <c r="G38" s="347"/>
      <c r="H38" s="377"/>
      <c r="I38" s="377"/>
      <c r="J38" s="347"/>
      <c r="K38" s="377"/>
    </row>
  </sheetData>
  <mergeCells count="9">
    <mergeCell ref="A7:K7"/>
    <mergeCell ref="A9:K9"/>
    <mergeCell ref="J37:K37"/>
    <mergeCell ref="J38:K38"/>
    <mergeCell ref="D36:I36"/>
    <mergeCell ref="J36:K36"/>
    <mergeCell ref="D37:I37"/>
    <mergeCell ref="D38:I38"/>
    <mergeCell ref="A35:L35"/>
  </mergeCells>
  <phoneticPr fontId="7" type="noConversion"/>
  <pageMargins left="0.78740157480314965" right="0.39370078740157483" top="0.78740157480314965" bottom="0.78740157480314965" header="0" footer="0"/>
  <pageSetup paperSize="9" scale="54" orientation="portrait"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zoomScale="75" workbookViewId="0">
      <selection activeCell="P16" sqref="P16"/>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53" t="s">
        <v>0</v>
      </c>
      <c r="B1" s="353"/>
      <c r="C1" s="354"/>
      <c r="D1" s="354"/>
      <c r="E1" s="354"/>
      <c r="F1" s="354"/>
      <c r="G1" s="354"/>
      <c r="H1" s="354"/>
      <c r="I1" s="354"/>
      <c r="J1" s="354"/>
      <c r="K1" s="354"/>
    </row>
    <row r="2" spans="1:11">
      <c r="A2" s="16"/>
      <c r="B2" s="16"/>
      <c r="C2" s="16"/>
      <c r="D2" s="16"/>
      <c r="E2" s="16"/>
      <c r="F2" s="16"/>
      <c r="G2" s="16"/>
      <c r="H2" s="121"/>
      <c r="I2" s="121"/>
      <c r="J2" s="121"/>
      <c r="K2" s="121"/>
    </row>
    <row r="3" spans="1:11">
      <c r="A3" s="413" t="s">
        <v>131</v>
      </c>
      <c r="B3" s="413"/>
      <c r="C3" s="414"/>
      <c r="D3" s="414"/>
      <c r="E3" s="414"/>
      <c r="F3" s="414"/>
      <c r="G3" s="414"/>
      <c r="H3" s="414"/>
      <c r="I3" s="414"/>
      <c r="J3" s="414"/>
      <c r="K3" s="414"/>
    </row>
    <row r="4" spans="1:11">
      <c r="A4" s="16"/>
      <c r="B4" s="16"/>
      <c r="C4" s="18"/>
      <c r="D4" s="16"/>
      <c r="E4" s="16"/>
      <c r="F4" s="16"/>
      <c r="G4" s="16"/>
      <c r="H4" s="121"/>
      <c r="I4" s="121"/>
      <c r="J4" s="121"/>
      <c r="K4" s="121"/>
    </row>
    <row r="5" spans="1:11">
      <c r="A5" s="44" t="s">
        <v>132</v>
      </c>
      <c r="B5" s="19"/>
      <c r="C5" s="20"/>
      <c r="D5" s="20"/>
      <c r="E5" s="20"/>
      <c r="F5" s="20"/>
      <c r="G5" s="20"/>
      <c r="H5" s="122"/>
      <c r="I5" s="28"/>
      <c r="J5" s="135" t="s">
        <v>29</v>
      </c>
      <c r="K5" s="122" t="s">
        <v>133</v>
      </c>
    </row>
    <row r="6" spans="1:11">
      <c r="A6" s="44" t="s">
        <v>184</v>
      </c>
      <c r="B6" s="11">
        <v>2022</v>
      </c>
      <c r="C6" s="12" t="s">
        <v>31</v>
      </c>
      <c r="D6" s="13"/>
      <c r="E6" s="13"/>
      <c r="F6" s="13"/>
      <c r="G6" s="13" t="s">
        <v>62</v>
      </c>
      <c r="H6" s="28"/>
      <c r="I6" s="28"/>
      <c r="J6" s="28"/>
      <c r="K6" s="28"/>
    </row>
    <row r="7" spans="1:11" ht="13.5" thickBot="1"/>
    <row r="8" spans="1:11">
      <c r="A8" s="5"/>
      <c r="B8" s="397" t="s">
        <v>35</v>
      </c>
      <c r="C8" s="433"/>
      <c r="D8" s="433"/>
      <c r="E8" s="433"/>
      <c r="F8" s="433"/>
      <c r="G8" s="434"/>
      <c r="H8" s="204" t="s">
        <v>108</v>
      </c>
      <c r="I8" s="435" t="s">
        <v>110</v>
      </c>
      <c r="J8" s="436"/>
      <c r="K8" s="136" t="s">
        <v>114</v>
      </c>
    </row>
    <row r="9" spans="1:11">
      <c r="A9" s="5"/>
      <c r="B9" s="415"/>
      <c r="C9" s="416"/>
      <c r="D9" s="416"/>
      <c r="E9" s="416"/>
      <c r="F9" s="416"/>
      <c r="G9" s="417"/>
      <c r="H9" s="205" t="s">
        <v>109</v>
      </c>
      <c r="I9" s="437" t="s">
        <v>111</v>
      </c>
      <c r="J9" s="438"/>
      <c r="K9" s="137" t="s">
        <v>115</v>
      </c>
    </row>
    <row r="10" spans="1:11" ht="13.5" thickBot="1">
      <c r="A10" s="5"/>
      <c r="B10" s="427"/>
      <c r="C10" s="428"/>
      <c r="D10" s="428"/>
      <c r="E10" s="428"/>
      <c r="F10" s="428"/>
      <c r="G10" s="429"/>
      <c r="H10" s="206" t="s">
        <v>113</v>
      </c>
      <c r="I10" s="439" t="s">
        <v>112</v>
      </c>
      <c r="J10" s="440"/>
      <c r="K10" s="138" t="s">
        <v>113</v>
      </c>
    </row>
    <row r="11" spans="1:11">
      <c r="A11" s="94">
        <v>1</v>
      </c>
      <c r="B11" s="432" t="s">
        <v>116</v>
      </c>
      <c r="C11" s="433"/>
      <c r="D11" s="433"/>
      <c r="E11" s="433"/>
      <c r="F11" s="433"/>
      <c r="G11" s="434"/>
      <c r="H11" s="207">
        <f>+SUM(H12:H17)</f>
        <v>31533918.41</v>
      </c>
      <c r="I11" s="441">
        <f>+SUM(I12:J17)</f>
        <v>-26014180.459999967</v>
      </c>
      <c r="J11" s="441"/>
      <c r="K11" s="139">
        <f>+SUM(K12:K17)</f>
        <v>5519737.9500000328</v>
      </c>
    </row>
    <row r="12" spans="1:11">
      <c r="A12" s="94">
        <v>2</v>
      </c>
      <c r="B12" s="431" t="s">
        <v>117</v>
      </c>
      <c r="C12" s="416"/>
      <c r="D12" s="416"/>
      <c r="E12" s="416"/>
      <c r="F12" s="416"/>
      <c r="G12" s="417"/>
      <c r="H12" s="208">
        <v>31533918.41</v>
      </c>
      <c r="I12" s="356">
        <f>+'Anexo 2 Bis'!K19</f>
        <v>-31533918.409999967</v>
      </c>
      <c r="J12" s="356"/>
      <c r="K12" s="118">
        <f t="shared" ref="K12:K17" si="0">+H12+I12</f>
        <v>3.3527612686157227E-8</v>
      </c>
    </row>
    <row r="13" spans="1:11">
      <c r="A13" s="94">
        <v>3</v>
      </c>
      <c r="B13" s="431" t="s">
        <v>118</v>
      </c>
      <c r="C13" s="416"/>
      <c r="D13" s="416"/>
      <c r="E13" s="416"/>
      <c r="F13" s="416"/>
      <c r="G13" s="417"/>
      <c r="H13" s="208">
        <v>0</v>
      </c>
      <c r="I13" s="356">
        <v>0</v>
      </c>
      <c r="J13" s="356"/>
      <c r="K13" s="118">
        <f t="shared" si="0"/>
        <v>0</v>
      </c>
    </row>
    <row r="14" spans="1:11">
      <c r="A14" s="94">
        <v>4</v>
      </c>
      <c r="B14" s="431" t="s">
        <v>119</v>
      </c>
      <c r="C14" s="416"/>
      <c r="D14" s="416"/>
      <c r="E14" s="416"/>
      <c r="F14" s="416"/>
      <c r="G14" s="417"/>
      <c r="H14" s="208">
        <v>0</v>
      </c>
      <c r="I14" s="356">
        <v>0</v>
      </c>
      <c r="J14" s="356"/>
      <c r="K14" s="118">
        <f t="shared" si="0"/>
        <v>0</v>
      </c>
    </row>
    <row r="15" spans="1:11">
      <c r="A15" s="94">
        <v>5</v>
      </c>
      <c r="B15" s="431" t="s">
        <v>120</v>
      </c>
      <c r="C15" s="416"/>
      <c r="D15" s="416"/>
      <c r="E15" s="416"/>
      <c r="F15" s="416"/>
      <c r="G15" s="417"/>
      <c r="H15" s="208">
        <v>0</v>
      </c>
      <c r="I15" s="356">
        <f>+'Anexo 2 Bis'!K21</f>
        <v>5519737.9499999993</v>
      </c>
      <c r="J15" s="356"/>
      <c r="K15" s="118">
        <f t="shared" si="0"/>
        <v>5519737.9499999993</v>
      </c>
    </row>
    <row r="16" spans="1:11">
      <c r="A16" s="94">
        <v>6</v>
      </c>
      <c r="B16" s="431" t="s">
        <v>121</v>
      </c>
      <c r="C16" s="416"/>
      <c r="D16" s="416"/>
      <c r="E16" s="416"/>
      <c r="F16" s="416"/>
      <c r="G16" s="417"/>
      <c r="H16" s="208">
        <v>0</v>
      </c>
      <c r="I16" s="356">
        <f>+'Anexo 2 Bis'!J23+'Anexo 2 Bis'!K23</f>
        <v>0</v>
      </c>
      <c r="J16" s="356"/>
      <c r="K16" s="118">
        <f t="shared" si="0"/>
        <v>0</v>
      </c>
    </row>
    <row r="17" spans="1:11">
      <c r="A17" s="94">
        <v>9</v>
      </c>
      <c r="B17" s="431" t="s">
        <v>122</v>
      </c>
      <c r="C17" s="416"/>
      <c r="D17" s="416"/>
      <c r="E17" s="416"/>
      <c r="F17" s="416"/>
      <c r="G17" s="417"/>
      <c r="H17" s="208">
        <v>0</v>
      </c>
      <c r="I17" s="356">
        <f>+'Anexo 2 Bis'!J24+'Anexo 2 Bis'!K24</f>
        <v>0</v>
      </c>
      <c r="J17" s="356"/>
      <c r="K17" s="118">
        <f t="shared" si="0"/>
        <v>0</v>
      </c>
    </row>
    <row r="18" spans="1:11">
      <c r="A18" s="94">
        <v>10</v>
      </c>
      <c r="B18" s="426" t="s">
        <v>123</v>
      </c>
      <c r="C18" s="416"/>
      <c r="D18" s="416"/>
      <c r="E18" s="416"/>
      <c r="F18" s="416"/>
      <c r="G18" s="417"/>
      <c r="H18" s="209">
        <f>+SUM(H19:H22)</f>
        <v>0</v>
      </c>
      <c r="I18" s="425">
        <f>+SUM(I19:J22)</f>
        <v>0</v>
      </c>
      <c r="J18" s="425"/>
      <c r="K18" s="140">
        <f>+SUM(K19:K22)</f>
        <v>0</v>
      </c>
    </row>
    <row r="19" spans="1:11">
      <c r="A19" s="94">
        <v>11</v>
      </c>
      <c r="B19" s="415" t="s">
        <v>124</v>
      </c>
      <c r="C19" s="416"/>
      <c r="D19" s="416"/>
      <c r="E19" s="416"/>
      <c r="F19" s="416"/>
      <c r="G19" s="417"/>
      <c r="H19" s="208">
        <v>0</v>
      </c>
      <c r="I19" s="356">
        <f>+'Anexo 2 Bis'!J22+'Anexo 2 Bis'!K22</f>
        <v>0</v>
      </c>
      <c r="J19" s="356"/>
      <c r="K19" s="118">
        <f t="shared" ref="K19:K24" si="1">+H19+I19</f>
        <v>0</v>
      </c>
    </row>
    <row r="20" spans="1:11">
      <c r="A20" s="94">
        <v>12</v>
      </c>
      <c r="B20" s="415" t="s">
        <v>125</v>
      </c>
      <c r="C20" s="416"/>
      <c r="D20" s="416"/>
      <c r="E20" s="416"/>
      <c r="F20" s="416"/>
      <c r="G20" s="417"/>
      <c r="H20" s="208">
        <v>0</v>
      </c>
      <c r="I20" s="356">
        <f>+'Anexo 2 Bis'!J23+'Anexo 2 Bis'!K23</f>
        <v>0</v>
      </c>
      <c r="J20" s="356"/>
      <c r="K20" s="118">
        <f t="shared" si="1"/>
        <v>0</v>
      </c>
    </row>
    <row r="21" spans="1:11">
      <c r="A21" s="94">
        <v>13</v>
      </c>
      <c r="B21" s="415" t="s">
        <v>126</v>
      </c>
      <c r="C21" s="416"/>
      <c r="D21" s="416"/>
      <c r="E21" s="416"/>
      <c r="F21" s="416"/>
      <c r="G21" s="417"/>
      <c r="H21" s="208">
        <v>0</v>
      </c>
      <c r="I21" s="356">
        <v>0</v>
      </c>
      <c r="J21" s="356"/>
      <c r="K21" s="118">
        <f t="shared" si="1"/>
        <v>0</v>
      </c>
    </row>
    <row r="22" spans="1:11">
      <c r="A22" s="94">
        <v>16</v>
      </c>
      <c r="B22" s="415" t="s">
        <v>127</v>
      </c>
      <c r="C22" s="416"/>
      <c r="D22" s="416"/>
      <c r="E22" s="416"/>
      <c r="F22" s="416"/>
      <c r="G22" s="417"/>
      <c r="H22" s="208">
        <v>0</v>
      </c>
      <c r="I22" s="356">
        <v>0</v>
      </c>
      <c r="J22" s="356"/>
      <c r="K22" s="118">
        <f t="shared" si="1"/>
        <v>0</v>
      </c>
    </row>
    <row r="23" spans="1:11">
      <c r="A23" s="94">
        <v>17</v>
      </c>
      <c r="B23" s="426" t="s">
        <v>128</v>
      </c>
      <c r="C23" s="416"/>
      <c r="D23" s="416"/>
      <c r="E23" s="416"/>
      <c r="F23" s="416"/>
      <c r="G23" s="417"/>
      <c r="H23" s="209">
        <v>0</v>
      </c>
      <c r="I23" s="425">
        <v>0</v>
      </c>
      <c r="J23" s="425"/>
      <c r="K23" s="140">
        <f t="shared" si="1"/>
        <v>0</v>
      </c>
    </row>
    <row r="24" spans="1:11">
      <c r="A24" s="94">
        <v>18</v>
      </c>
      <c r="B24" s="426" t="s">
        <v>129</v>
      </c>
      <c r="C24" s="416"/>
      <c r="D24" s="416"/>
      <c r="E24" s="416"/>
      <c r="F24" s="416"/>
      <c r="G24" s="417"/>
      <c r="H24" s="209">
        <v>0</v>
      </c>
      <c r="I24" s="425">
        <f>+'Anexo 2 Bis'!K24+'Anexo 2 Bis'!J24</f>
        <v>0</v>
      </c>
      <c r="J24" s="425"/>
      <c r="K24" s="140">
        <f t="shared" si="1"/>
        <v>0</v>
      </c>
    </row>
    <row r="25" spans="1:11">
      <c r="A25" s="5"/>
      <c r="B25" s="426" t="s">
        <v>130</v>
      </c>
      <c r="C25" s="416"/>
      <c r="D25" s="416"/>
      <c r="E25" s="416"/>
      <c r="F25" s="416"/>
      <c r="G25" s="417"/>
      <c r="H25" s="209">
        <f>+H11+H18+H23+H24</f>
        <v>31533918.41</v>
      </c>
      <c r="I25" s="425">
        <f>+I11+I18+I23+I24</f>
        <v>-26014180.459999967</v>
      </c>
      <c r="J25" s="425"/>
      <c r="K25" s="140">
        <f>+K11+K18+K23+K24</f>
        <v>5519737.9500000328</v>
      </c>
    </row>
    <row r="26" spans="1:11" ht="13.5" thickBot="1">
      <c r="A26" s="5"/>
      <c r="B26" s="427"/>
      <c r="C26" s="428"/>
      <c r="D26" s="428"/>
      <c r="E26" s="428"/>
      <c r="F26" s="428"/>
      <c r="G26" s="429"/>
      <c r="H26" s="210"/>
      <c r="I26" s="419"/>
      <c r="J26" s="419"/>
      <c r="K26" s="141"/>
    </row>
    <row r="27" spans="1:11" ht="48.75" customHeight="1">
      <c r="C27" s="420"/>
      <c r="D27" s="421"/>
      <c r="E27" s="421"/>
      <c r="F27" s="421"/>
      <c r="G27" s="422"/>
    </row>
    <row r="28" spans="1:11">
      <c r="B28" s="423"/>
      <c r="C28" s="423"/>
      <c r="D28" s="423"/>
      <c r="E28" s="423"/>
      <c r="F28" s="50"/>
      <c r="G28" s="423"/>
      <c r="H28" s="443"/>
      <c r="I28" s="119"/>
      <c r="J28" s="424"/>
      <c r="K28" s="424"/>
    </row>
    <row r="29" spans="1:11" ht="11.25" customHeight="1">
      <c r="B29" s="418"/>
      <c r="C29" s="418"/>
      <c r="D29" s="418"/>
      <c r="E29" s="418"/>
      <c r="F29" s="48"/>
      <c r="G29" s="418"/>
      <c r="H29" s="442"/>
      <c r="I29" s="142"/>
      <c r="J29" s="430"/>
      <c r="K29" s="430"/>
    </row>
    <row r="30" spans="1:11" ht="9.75" customHeight="1">
      <c r="B30" s="442"/>
      <c r="C30" s="442"/>
      <c r="D30" s="442"/>
      <c r="E30" s="442"/>
      <c r="F30" s="49"/>
      <c r="G30" s="442"/>
      <c r="H30" s="442"/>
      <c r="I30" s="142"/>
      <c r="J30" s="430"/>
      <c r="K30" s="430"/>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6" type="noConversion"/>
  <printOptions horizontalCentered="1"/>
  <pageMargins left="0.59055118110236227" right="0.78740157480314965" top="0.98425196850393704" bottom="0.98425196850393704" header="0" footer="0"/>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4"/>
  <sheetViews>
    <sheetView topLeftCell="A22" workbookViewId="0">
      <selection activeCell="K10" sqref="K10"/>
    </sheetView>
  </sheetViews>
  <sheetFormatPr baseColWidth="10" defaultRowHeight="12.75" outlineLevelRow="1"/>
  <cols>
    <col min="1" max="1" width="4.25" style="220" customWidth="1"/>
    <col min="2" max="2" width="11" style="220"/>
    <col min="3" max="3" width="7.375" style="220" customWidth="1"/>
    <col min="4" max="4" width="14.625" style="220" bestFit="1" customWidth="1"/>
    <col min="5" max="5" width="4.75" style="220" bestFit="1" customWidth="1"/>
    <col min="6" max="6" width="4.875" style="220" bestFit="1" customWidth="1"/>
    <col min="7" max="7" width="3.5" style="220" customWidth="1"/>
    <col min="8" max="9" width="3.625" style="220" customWidth="1"/>
    <col min="10" max="10" width="3.375" style="220" customWidth="1"/>
    <col min="11" max="11" width="16" style="220" customWidth="1"/>
    <col min="12" max="12" width="18" style="220" customWidth="1"/>
    <col min="13" max="13" width="14.625" style="220" customWidth="1"/>
    <col min="14" max="14" width="6.375" style="220" customWidth="1"/>
    <col min="15" max="15" width="2.625" style="220" customWidth="1"/>
    <col min="16" max="16" width="6.5" style="220" bestFit="1" customWidth="1"/>
    <col min="17" max="17" width="12.875" style="220" customWidth="1"/>
    <col min="18" max="18" width="6.625" style="220" bestFit="1" customWidth="1"/>
    <col min="19" max="20" width="9.375" style="220" customWidth="1"/>
    <col min="21" max="21" width="13.875" style="220" customWidth="1"/>
    <col min="22" max="16384" width="11" style="220"/>
  </cols>
  <sheetData>
    <row r="1" spans="1:21" ht="105" customHeight="1" thickBot="1">
      <c r="A1" s="296"/>
      <c r="B1" s="296"/>
      <c r="C1" s="296"/>
      <c r="D1" s="296"/>
      <c r="E1" s="296"/>
      <c r="F1" s="296"/>
      <c r="G1" s="296"/>
      <c r="H1" s="296"/>
      <c r="I1" s="296"/>
      <c r="J1" s="296"/>
      <c r="K1" s="296"/>
      <c r="L1" s="296"/>
      <c r="M1" s="296"/>
      <c r="N1" s="296"/>
    </row>
    <row r="2" spans="1:21" ht="15.75" thickBot="1">
      <c r="A2" s="297"/>
      <c r="B2" s="473" t="s">
        <v>192</v>
      </c>
      <c r="C2" s="474"/>
      <c r="D2" s="474"/>
      <c r="E2" s="474"/>
      <c r="F2" s="474"/>
      <c r="G2" s="474"/>
      <c r="H2" s="474"/>
      <c r="I2" s="474"/>
      <c r="J2" s="474"/>
      <c r="K2" s="474"/>
      <c r="L2" s="474"/>
      <c r="M2" s="474"/>
      <c r="N2" s="475"/>
    </row>
    <row r="3" spans="1:21" ht="15">
      <c r="A3" s="307"/>
      <c r="B3" s="298" t="s">
        <v>157</v>
      </c>
      <c r="C3" s="307"/>
      <c r="D3" s="307"/>
      <c r="E3" s="307"/>
      <c r="F3" s="307"/>
      <c r="G3" s="307"/>
      <c r="H3" s="307"/>
      <c r="I3" s="307"/>
      <c r="J3" s="307"/>
      <c r="K3" s="307"/>
      <c r="L3" s="307"/>
      <c r="M3" s="307"/>
      <c r="N3" s="307"/>
    </row>
    <row r="4" spans="1:21" ht="15">
      <c r="A4" s="307"/>
      <c r="B4" s="298"/>
      <c r="C4" s="307"/>
      <c r="D4" s="307"/>
      <c r="E4" s="307"/>
      <c r="F4" s="307"/>
      <c r="G4" s="307"/>
      <c r="H4" s="307"/>
      <c r="I4" s="307"/>
      <c r="J4" s="307"/>
      <c r="K4" s="307"/>
      <c r="L4" s="307"/>
      <c r="M4" s="307"/>
      <c r="N4" s="307"/>
    </row>
    <row r="5" spans="1:21" ht="15">
      <c r="A5" s="307"/>
      <c r="B5" s="298" t="s">
        <v>156</v>
      </c>
      <c r="C5" s="307"/>
      <c r="D5" s="307"/>
      <c r="E5" s="307"/>
      <c r="F5" s="307"/>
      <c r="G5" s="307"/>
      <c r="H5" s="307"/>
      <c r="I5" s="307"/>
      <c r="J5" s="307"/>
      <c r="K5" s="307"/>
      <c r="L5" s="307"/>
      <c r="M5" s="307"/>
      <c r="N5" s="307"/>
    </row>
    <row r="6" spans="1:21" ht="15.75" thickBot="1">
      <c r="A6" s="307"/>
      <c r="B6" s="298"/>
      <c r="C6" s="298"/>
      <c r="D6" s="307"/>
      <c r="E6" s="307"/>
      <c r="F6" s="307"/>
      <c r="G6" s="307"/>
      <c r="H6" s="307"/>
      <c r="I6" s="307"/>
      <c r="J6" s="307"/>
      <c r="K6" s="307"/>
      <c r="L6" s="307"/>
      <c r="M6" s="307"/>
      <c r="N6" s="307"/>
    </row>
    <row r="7" spans="1:21" ht="15">
      <c r="A7" s="307"/>
      <c r="B7" s="299" t="s">
        <v>182</v>
      </c>
      <c r="C7" s="308"/>
      <c r="D7" s="308"/>
      <c r="E7" s="308"/>
      <c r="F7" s="308"/>
      <c r="G7" s="308"/>
      <c r="H7" s="308"/>
      <c r="I7" s="308"/>
      <c r="J7" s="308"/>
      <c r="K7" s="308"/>
      <c r="L7" s="308"/>
      <c r="M7" s="300" t="s">
        <v>183</v>
      </c>
      <c r="N7" s="301"/>
    </row>
    <row r="8" spans="1:21" ht="15">
      <c r="A8" s="307"/>
      <c r="B8" s="302"/>
      <c r="C8" s="309"/>
      <c r="D8" s="309"/>
      <c r="E8" s="309"/>
      <c r="F8" s="309"/>
      <c r="G8" s="310">
        <v>1</v>
      </c>
      <c r="H8" s="310">
        <v>2</v>
      </c>
      <c r="I8" s="310">
        <v>3</v>
      </c>
      <c r="J8" s="310">
        <v>4</v>
      </c>
      <c r="K8" s="309"/>
      <c r="L8" s="309"/>
      <c r="M8" s="309"/>
      <c r="N8" s="311"/>
    </row>
    <row r="9" spans="1:21" ht="15.75" thickBot="1">
      <c r="A9" s="307"/>
      <c r="B9" s="303" t="s">
        <v>178</v>
      </c>
      <c r="C9" s="312"/>
      <c r="D9" s="312"/>
      <c r="E9" s="304" t="s">
        <v>155</v>
      </c>
      <c r="F9" s="312"/>
      <c r="G9" s="306"/>
      <c r="H9" s="306"/>
      <c r="I9" s="305"/>
      <c r="J9" s="305" t="s">
        <v>62</v>
      </c>
      <c r="K9" s="312"/>
      <c r="L9" s="312"/>
      <c r="M9" s="312"/>
      <c r="N9" s="313"/>
    </row>
    <row r="10" spans="1:21" ht="15.75" customHeight="1" thickBot="1">
      <c r="A10" s="307"/>
      <c r="B10" s="307"/>
      <c r="C10" s="307"/>
      <c r="D10" s="307"/>
      <c r="E10" s="307"/>
      <c r="F10" s="307"/>
      <c r="G10" s="307"/>
      <c r="H10" s="307"/>
      <c r="I10" s="307"/>
      <c r="J10" s="307"/>
      <c r="K10" s="307"/>
      <c r="L10" s="307"/>
      <c r="M10" s="307"/>
      <c r="N10" s="307"/>
    </row>
    <row r="11" spans="1:21" s="328" customFormat="1" ht="15" customHeight="1" outlineLevel="1" thickBot="1">
      <c r="B11" s="487" t="s">
        <v>154</v>
      </c>
      <c r="C11" s="488"/>
      <c r="D11" s="489" t="s">
        <v>153</v>
      </c>
      <c r="E11" s="490"/>
      <c r="F11" s="490"/>
      <c r="G11" s="490"/>
      <c r="H11" s="490"/>
      <c r="I11" s="490"/>
      <c r="J11" s="490"/>
      <c r="K11" s="490"/>
      <c r="L11" s="491"/>
    </row>
    <row r="12" spans="1:21" s="328" customFormat="1" ht="15" customHeight="1" outlineLevel="1">
      <c r="B12" s="489" t="s">
        <v>150</v>
      </c>
      <c r="C12" s="491"/>
      <c r="D12" s="470" t="s">
        <v>149</v>
      </c>
      <c r="E12" s="471"/>
      <c r="F12" s="471"/>
      <c r="G12" s="471"/>
      <c r="H12" s="471"/>
      <c r="I12" s="471"/>
      <c r="J12" s="492"/>
      <c r="K12" s="467" t="s">
        <v>148</v>
      </c>
      <c r="L12" s="467" t="s">
        <v>158</v>
      </c>
    </row>
    <row r="13" spans="1:21" s="328" customFormat="1" ht="30.75" customHeight="1" outlineLevel="1" thickBot="1">
      <c r="B13" s="457"/>
      <c r="C13" s="458"/>
      <c r="D13" s="329" t="s">
        <v>147</v>
      </c>
      <c r="E13" s="330" t="s">
        <v>146</v>
      </c>
      <c r="F13" s="330" t="s">
        <v>145</v>
      </c>
      <c r="G13" s="464" t="s">
        <v>144</v>
      </c>
      <c r="H13" s="465"/>
      <c r="I13" s="465"/>
      <c r="J13" s="466"/>
      <c r="K13" s="463"/>
      <c r="L13" s="463"/>
    </row>
    <row r="14" spans="1:21" s="328" customFormat="1" ht="13.5" outlineLevel="1" thickBot="1">
      <c r="B14" s="444" t="s">
        <v>143</v>
      </c>
      <c r="C14" s="445"/>
      <c r="D14" s="324">
        <v>338</v>
      </c>
      <c r="E14" s="325">
        <v>7</v>
      </c>
      <c r="F14" s="325">
        <v>7</v>
      </c>
      <c r="G14" s="446">
        <f>+D14+E14-F14</f>
        <v>338</v>
      </c>
      <c r="H14" s="447"/>
      <c r="I14" s="447"/>
      <c r="J14" s="448"/>
      <c r="K14" s="326">
        <v>415125840.80999994</v>
      </c>
      <c r="L14" s="327">
        <v>1224814210.8699999</v>
      </c>
    </row>
    <row r="15" spans="1:21" ht="15.75" thickBot="1">
      <c r="B15" s="307"/>
      <c r="C15" s="307"/>
      <c r="D15" s="307"/>
      <c r="E15" s="307"/>
      <c r="F15" s="307"/>
      <c r="G15" s="307"/>
      <c r="H15" s="307"/>
      <c r="I15" s="307"/>
      <c r="J15" s="307"/>
      <c r="K15" s="307"/>
      <c r="L15" s="307"/>
      <c r="M15" s="307"/>
      <c r="N15" s="307"/>
      <c r="O15" s="307"/>
      <c r="P15" s="307"/>
      <c r="Q15" s="307"/>
      <c r="R15" s="307"/>
      <c r="S15" s="307"/>
      <c r="T15" s="307"/>
      <c r="U15" s="307"/>
    </row>
    <row r="16" spans="1:21" ht="15">
      <c r="B16" s="468" t="s">
        <v>154</v>
      </c>
      <c r="C16" s="469"/>
      <c r="D16" s="470" t="s">
        <v>152</v>
      </c>
      <c r="E16" s="471"/>
      <c r="F16" s="471"/>
      <c r="G16" s="471"/>
      <c r="H16" s="471"/>
      <c r="I16" s="471"/>
      <c r="J16" s="471"/>
      <c r="K16" s="471"/>
      <c r="L16" s="472"/>
      <c r="M16" s="307"/>
      <c r="N16" s="307"/>
      <c r="O16" s="307"/>
      <c r="P16" s="307"/>
      <c r="Q16" s="307"/>
      <c r="R16" s="307"/>
      <c r="S16" s="307"/>
      <c r="T16" s="307"/>
      <c r="U16" s="307"/>
    </row>
    <row r="17" spans="2:21" ht="15">
      <c r="B17" s="455" t="s">
        <v>150</v>
      </c>
      <c r="C17" s="456"/>
      <c r="D17" s="459" t="s">
        <v>149</v>
      </c>
      <c r="E17" s="460"/>
      <c r="F17" s="460"/>
      <c r="G17" s="460"/>
      <c r="H17" s="460"/>
      <c r="I17" s="460"/>
      <c r="J17" s="461"/>
      <c r="K17" s="462" t="s">
        <v>148</v>
      </c>
      <c r="L17" s="462" t="s">
        <v>158</v>
      </c>
      <c r="M17" s="307"/>
      <c r="N17" s="307"/>
      <c r="O17" s="307"/>
      <c r="P17" s="307"/>
      <c r="Q17" s="307"/>
      <c r="R17" s="307"/>
      <c r="S17" s="307"/>
      <c r="T17" s="307"/>
      <c r="U17" s="307"/>
    </row>
    <row r="18" spans="2:21" ht="15.75" thickBot="1">
      <c r="B18" s="457"/>
      <c r="C18" s="458"/>
      <c r="D18" s="329" t="s">
        <v>147</v>
      </c>
      <c r="E18" s="330" t="s">
        <v>146</v>
      </c>
      <c r="F18" s="330" t="s">
        <v>145</v>
      </c>
      <c r="G18" s="464" t="s">
        <v>144</v>
      </c>
      <c r="H18" s="465"/>
      <c r="I18" s="465"/>
      <c r="J18" s="466"/>
      <c r="K18" s="463"/>
      <c r="L18" s="463"/>
    </row>
    <row r="19" spans="2:21" ht="13.5" thickBot="1">
      <c r="B19" s="444" t="s">
        <v>143</v>
      </c>
      <c r="C19" s="445"/>
      <c r="D19" s="324">
        <v>112</v>
      </c>
      <c r="E19" s="325">
        <v>3</v>
      </c>
      <c r="F19" s="325">
        <v>4</v>
      </c>
      <c r="G19" s="446">
        <f>+D19+E19-F19</f>
        <v>111</v>
      </c>
      <c r="H19" s="447"/>
      <c r="I19" s="447"/>
      <c r="J19" s="448"/>
      <c r="K19" s="326">
        <v>130472306.07999995</v>
      </c>
      <c r="L19" s="327">
        <v>379733423.99000001</v>
      </c>
    </row>
    <row r="20" spans="2:21" ht="13.5" thickBot="1"/>
    <row r="21" spans="2:21" ht="15.75" thickBot="1">
      <c r="B21" s="478" t="s">
        <v>154</v>
      </c>
      <c r="C21" s="479"/>
      <c r="D21" s="478" t="s">
        <v>151</v>
      </c>
      <c r="E21" s="480"/>
      <c r="F21" s="480"/>
      <c r="G21" s="480"/>
      <c r="H21" s="480"/>
      <c r="I21" s="480"/>
      <c r="J21" s="480"/>
      <c r="K21" s="480"/>
      <c r="L21" s="480"/>
      <c r="M21" s="480"/>
      <c r="N21" s="480"/>
      <c r="O21" s="480"/>
      <c r="P21" s="480"/>
      <c r="Q21" s="481"/>
    </row>
    <row r="22" spans="2:21" ht="15">
      <c r="B22" s="468" t="s">
        <v>150</v>
      </c>
      <c r="C22" s="469"/>
      <c r="D22" s="468" t="s">
        <v>149</v>
      </c>
      <c r="E22" s="483"/>
      <c r="F22" s="483"/>
      <c r="G22" s="483"/>
      <c r="H22" s="483"/>
      <c r="I22" s="483"/>
      <c r="J22" s="483"/>
      <c r="K22" s="483" t="s">
        <v>159</v>
      </c>
      <c r="L22" s="483" t="s">
        <v>148</v>
      </c>
      <c r="M22" s="483" t="s">
        <v>160</v>
      </c>
      <c r="N22" s="483"/>
      <c r="O22" s="483"/>
      <c r="P22" s="483" t="s">
        <v>158</v>
      </c>
      <c r="Q22" s="485"/>
    </row>
    <row r="23" spans="2:21" ht="15.75" thickBot="1">
      <c r="B23" s="482"/>
      <c r="C23" s="464"/>
      <c r="D23" s="329" t="s">
        <v>147</v>
      </c>
      <c r="E23" s="331" t="s">
        <v>146</v>
      </c>
      <c r="F23" s="331" t="s">
        <v>145</v>
      </c>
      <c r="G23" s="484" t="s">
        <v>144</v>
      </c>
      <c r="H23" s="484"/>
      <c r="I23" s="484"/>
      <c r="J23" s="484"/>
      <c r="K23" s="484"/>
      <c r="L23" s="484"/>
      <c r="M23" s="484"/>
      <c r="N23" s="484"/>
      <c r="O23" s="484"/>
      <c r="P23" s="484"/>
      <c r="Q23" s="486"/>
    </row>
    <row r="24" spans="2:21" ht="13.5" thickBot="1">
      <c r="B24" s="449" t="s">
        <v>143</v>
      </c>
      <c r="C24" s="450"/>
      <c r="D24" s="324">
        <v>450</v>
      </c>
      <c r="E24" s="332">
        <v>10</v>
      </c>
      <c r="F24" s="332">
        <v>11</v>
      </c>
      <c r="G24" s="451">
        <f>+D24+E24-F24</f>
        <v>449</v>
      </c>
      <c r="H24" s="451"/>
      <c r="I24" s="451"/>
      <c r="J24" s="451"/>
      <c r="K24" s="333">
        <v>403549.22</v>
      </c>
      <c r="L24" s="333">
        <v>545598146.88999987</v>
      </c>
      <c r="M24" s="452">
        <v>737875.16999999993</v>
      </c>
      <c r="N24" s="453"/>
      <c r="O24" s="454"/>
      <c r="P24" s="476">
        <v>1604547634.8599999</v>
      </c>
      <c r="Q24" s="477"/>
    </row>
  </sheetData>
  <mergeCells count="32">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 ref="L12:L13"/>
    <mergeCell ref="G13:J13"/>
    <mergeCell ref="B16:C16"/>
    <mergeCell ref="D16:L16"/>
    <mergeCell ref="B14:C14"/>
    <mergeCell ref="G14:J14"/>
    <mergeCell ref="B17:C18"/>
    <mergeCell ref="D17:J17"/>
    <mergeCell ref="K17:K18"/>
    <mergeCell ref="L17:L18"/>
    <mergeCell ref="G18:J18"/>
    <mergeCell ref="B19:C19"/>
    <mergeCell ref="G19:J19"/>
    <mergeCell ref="B24:C24"/>
    <mergeCell ref="G24:J24"/>
    <mergeCell ref="M24:O24"/>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sheetPr>
  <dimension ref="A13:J26"/>
  <sheetViews>
    <sheetView topLeftCell="A19" workbookViewId="0">
      <selection activeCell="A24" sqref="A24"/>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496" t="s">
        <v>0</v>
      </c>
      <c r="B14" s="497"/>
      <c r="C14" s="497"/>
      <c r="D14" s="497"/>
      <c r="E14" s="497"/>
      <c r="F14" s="497"/>
      <c r="G14" s="497"/>
      <c r="H14" s="497"/>
      <c r="I14" s="497"/>
      <c r="J14" s="498"/>
    </row>
    <row r="15" spans="1:10" ht="15">
      <c r="A15" s="201"/>
      <c r="B15" s="314"/>
      <c r="C15" s="215"/>
      <c r="D15" s="215"/>
      <c r="E15" s="215"/>
      <c r="F15" s="215"/>
      <c r="G15" s="314"/>
      <c r="H15" s="215"/>
      <c r="I15" s="215"/>
      <c r="J15" s="98"/>
    </row>
    <row r="16" spans="1:10" ht="15.75">
      <c r="A16" s="235" t="s">
        <v>165</v>
      </c>
      <c r="B16" s="314"/>
      <c r="C16" s="315" t="s">
        <v>166</v>
      </c>
      <c r="D16" s="315"/>
      <c r="E16" s="315"/>
      <c r="F16" s="315"/>
      <c r="G16" s="316"/>
      <c r="H16" s="316"/>
      <c r="I16" s="316"/>
      <c r="J16" s="98"/>
    </row>
    <row r="17" spans="1:10" ht="16.5" thickBot="1">
      <c r="A17" s="236"/>
      <c r="B17" s="237"/>
      <c r="C17" s="238"/>
      <c r="D17" s="238"/>
      <c r="E17" s="238"/>
      <c r="F17" s="238"/>
      <c r="G17" s="239"/>
      <c r="H17" s="239"/>
      <c r="I17" s="239"/>
      <c r="J17" s="217"/>
    </row>
    <row r="18" spans="1:10" ht="15.75">
      <c r="A18" s="240" t="s">
        <v>167</v>
      </c>
      <c r="B18" s="241"/>
      <c r="C18" s="242"/>
      <c r="D18" s="243" t="s">
        <v>168</v>
      </c>
      <c r="E18" s="243"/>
      <c r="F18" s="243"/>
      <c r="G18" s="244"/>
      <c r="H18" s="244"/>
      <c r="I18" s="244"/>
      <c r="J18" s="97"/>
    </row>
    <row r="19" spans="1:10" ht="15.75" thickBot="1">
      <c r="A19" s="245"/>
      <c r="B19" s="317"/>
      <c r="C19" s="317"/>
      <c r="D19" s="317"/>
      <c r="E19" s="317"/>
      <c r="F19" s="317"/>
      <c r="G19" s="317"/>
      <c r="H19" s="314"/>
      <c r="I19" s="215"/>
      <c r="J19" s="246"/>
    </row>
    <row r="20" spans="1:10" ht="15.75" thickBot="1">
      <c r="A20" s="245" t="s">
        <v>180</v>
      </c>
      <c r="B20" s="317"/>
      <c r="C20" s="317" t="s">
        <v>169</v>
      </c>
      <c r="D20" s="295"/>
      <c r="E20" s="295"/>
      <c r="F20" s="295"/>
      <c r="G20" s="295" t="s">
        <v>62</v>
      </c>
      <c r="H20" s="314"/>
      <c r="I20" s="215"/>
      <c r="J20" s="246" t="s">
        <v>170</v>
      </c>
    </row>
    <row r="21" spans="1:10" ht="13.5" thickBot="1">
      <c r="A21" s="247"/>
      <c r="B21" s="248"/>
      <c r="C21" s="248"/>
      <c r="D21" s="248"/>
      <c r="E21" s="248"/>
      <c r="F21" s="248"/>
      <c r="G21" s="248"/>
      <c r="H21" s="248"/>
      <c r="I21" s="248"/>
      <c r="J21" s="217"/>
    </row>
    <row r="22" spans="1:10" s="234" customFormat="1" ht="15">
      <c r="A22" s="249" t="s">
        <v>171</v>
      </c>
      <c r="B22" s="250"/>
      <c r="C22" s="250" t="s">
        <v>172</v>
      </c>
      <c r="D22" s="499" t="s">
        <v>146</v>
      </c>
      <c r="E22" s="500"/>
      <c r="F22" s="500"/>
      <c r="G22" s="501"/>
      <c r="H22" s="250" t="s">
        <v>145</v>
      </c>
      <c r="I22" s="250" t="s">
        <v>173</v>
      </c>
      <c r="J22" s="251" t="s">
        <v>174</v>
      </c>
    </row>
    <row r="23" spans="1:10">
      <c r="A23" s="252"/>
      <c r="B23" s="253"/>
      <c r="C23" s="253"/>
      <c r="D23" s="502"/>
      <c r="E23" s="503"/>
      <c r="F23" s="503"/>
      <c r="G23" s="504"/>
      <c r="H23" s="253"/>
      <c r="I23" s="253"/>
      <c r="J23" s="254"/>
    </row>
    <row r="24" spans="1:10">
      <c r="A24" s="252" t="s">
        <v>175</v>
      </c>
      <c r="B24" s="253"/>
      <c r="C24" s="253">
        <v>130</v>
      </c>
      <c r="D24" s="505">
        <v>22</v>
      </c>
      <c r="E24" s="506"/>
      <c r="F24" s="506"/>
      <c r="G24" s="507"/>
      <c r="H24" s="253">
        <v>19</v>
      </c>
      <c r="I24" s="253">
        <f>C24+D24-H24</f>
        <v>133</v>
      </c>
      <c r="J24" s="255">
        <v>18059190</v>
      </c>
    </row>
    <row r="25" spans="1:10">
      <c r="A25" s="252"/>
      <c r="B25" s="253"/>
      <c r="C25" s="253"/>
      <c r="D25" s="502"/>
      <c r="E25" s="503"/>
      <c r="F25" s="503"/>
      <c r="G25" s="504"/>
      <c r="H25" s="253"/>
      <c r="I25" s="253"/>
      <c r="J25" s="255"/>
    </row>
    <row r="26" spans="1:10" s="234" customFormat="1" ht="15.75" thickBot="1">
      <c r="A26" s="318" t="s">
        <v>176</v>
      </c>
      <c r="B26" s="319"/>
      <c r="C26" s="319">
        <f>SUM(C24:C25)</f>
        <v>130</v>
      </c>
      <c r="D26" s="493">
        <f>+SUM(D23:G25)</f>
        <v>22</v>
      </c>
      <c r="E26" s="494"/>
      <c r="F26" s="494"/>
      <c r="G26" s="495"/>
      <c r="H26" s="319">
        <f t="shared" ref="H26:J26" si="0">SUM(H24:H25)</f>
        <v>19</v>
      </c>
      <c r="I26" s="319">
        <f t="shared" si="0"/>
        <v>133</v>
      </c>
      <c r="J26" s="320">
        <f t="shared" si="0"/>
        <v>18059190</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topLeftCell="A13" workbookViewId="0">
      <selection activeCell="B16" sqref="B16:K16"/>
    </sheetView>
  </sheetViews>
  <sheetFormatPr baseColWidth="10" defaultRowHeight="12.75"/>
  <cols>
    <col min="1" max="1" width="5.25" customWidth="1"/>
    <col min="2" max="6" width="9.875" customWidth="1"/>
    <col min="7" max="7" width="10.75" customWidth="1"/>
    <col min="8" max="10" width="3.25" customWidth="1"/>
    <col min="11" max="12" width="3.125" customWidth="1"/>
  </cols>
  <sheetData>
    <row r="1" spans="2:13" ht="80.25" customHeight="1">
      <c r="B1" s="99"/>
      <c r="C1" s="96"/>
      <c r="D1" s="96"/>
      <c r="E1" s="96"/>
      <c r="F1" s="96"/>
      <c r="G1" s="96"/>
      <c r="H1" s="96"/>
      <c r="I1" s="96"/>
      <c r="J1" s="96"/>
      <c r="K1" s="97"/>
    </row>
    <row r="2" spans="2:13">
      <c r="B2" s="201"/>
      <c r="C2" s="215"/>
      <c r="D2" s="215"/>
      <c r="E2" s="215"/>
      <c r="F2" s="215"/>
      <c r="G2" s="215"/>
      <c r="H2" s="215"/>
      <c r="I2" s="215"/>
      <c r="J2" s="215"/>
      <c r="K2" s="98"/>
    </row>
    <row r="3" spans="2:13">
      <c r="B3" s="201"/>
      <c r="C3" s="202"/>
      <c r="D3" s="202" t="s">
        <v>139</v>
      </c>
      <c r="E3" s="202"/>
      <c r="F3" s="202"/>
      <c r="G3" s="215"/>
      <c r="H3" s="215"/>
      <c r="I3" s="215"/>
      <c r="J3" s="215"/>
      <c r="K3" s="98"/>
    </row>
    <row r="4" spans="2:13">
      <c r="B4" s="201"/>
      <c r="C4" s="202"/>
      <c r="D4" s="202"/>
      <c r="E4" s="202"/>
      <c r="F4" s="202"/>
      <c r="G4" s="215"/>
      <c r="H4" s="215"/>
      <c r="I4" s="215"/>
      <c r="J4" s="215"/>
      <c r="K4" s="98"/>
    </row>
    <row r="5" spans="2:13">
      <c r="B5" s="201"/>
      <c r="C5" s="202"/>
      <c r="D5" s="202" t="s">
        <v>141</v>
      </c>
      <c r="E5" s="202"/>
      <c r="F5" s="202"/>
      <c r="G5" s="215"/>
      <c r="H5" s="215"/>
      <c r="I5" s="215"/>
      <c r="J5" s="215"/>
      <c r="K5" s="98"/>
    </row>
    <row r="6" spans="2:13">
      <c r="B6" s="201"/>
      <c r="C6" s="215"/>
      <c r="D6" s="215"/>
      <c r="E6" s="215"/>
      <c r="F6" s="215"/>
      <c r="G6" s="215"/>
      <c r="H6" s="215"/>
      <c r="I6" s="215"/>
      <c r="J6" s="215"/>
      <c r="K6" s="98"/>
    </row>
    <row r="7" spans="2:13">
      <c r="B7" s="201"/>
      <c r="C7" s="215"/>
      <c r="D7" s="215"/>
      <c r="E7" s="215"/>
      <c r="F7" s="215"/>
      <c r="G7" s="215"/>
      <c r="H7" s="215"/>
      <c r="I7" s="215"/>
      <c r="J7" s="215"/>
      <c r="K7" s="98"/>
    </row>
    <row r="8" spans="2:13" s="226" customFormat="1">
      <c r="B8" s="216" t="s">
        <v>138</v>
      </c>
      <c r="C8" s="275"/>
      <c r="D8" s="275"/>
      <c r="E8" s="275"/>
      <c r="F8" s="275"/>
      <c r="G8" s="275"/>
      <c r="H8" s="275"/>
      <c r="I8" s="275"/>
      <c r="J8" s="275"/>
      <c r="K8" s="336"/>
    </row>
    <row r="9" spans="2:13" s="226" customFormat="1">
      <c r="B9" s="216"/>
      <c r="C9" s="275"/>
      <c r="D9" s="275"/>
      <c r="E9" s="275"/>
      <c r="F9" s="275"/>
      <c r="G9" s="275"/>
      <c r="H9" s="275"/>
      <c r="I9" s="275"/>
      <c r="J9" s="275"/>
      <c r="K9" s="336"/>
    </row>
    <row r="10" spans="2:13" s="226" customFormat="1">
      <c r="B10" s="337" t="s">
        <v>29</v>
      </c>
      <c r="C10" s="10"/>
      <c r="D10" s="10" t="s">
        <v>133</v>
      </c>
      <c r="E10" s="275"/>
      <c r="F10" s="275"/>
      <c r="G10" s="275"/>
      <c r="H10" s="275"/>
      <c r="I10" s="275"/>
      <c r="J10" s="275"/>
      <c r="K10" s="336"/>
    </row>
    <row r="11" spans="2:13" s="226" customFormat="1">
      <c r="B11" s="216"/>
      <c r="C11" s="275"/>
      <c r="D11" s="275"/>
      <c r="E11" s="275"/>
      <c r="F11" s="275"/>
      <c r="G11" s="275"/>
      <c r="H11" s="277">
        <v>1</v>
      </c>
      <c r="I11" s="277">
        <v>2</v>
      </c>
      <c r="J11" s="277">
        <v>3</v>
      </c>
      <c r="K11" s="338">
        <v>4</v>
      </c>
    </row>
    <row r="12" spans="2:13" s="226" customFormat="1">
      <c r="B12" s="216" t="s">
        <v>184</v>
      </c>
      <c r="C12" s="275">
        <v>2022</v>
      </c>
      <c r="D12" s="275"/>
      <c r="E12" s="275"/>
      <c r="F12" s="275"/>
      <c r="G12" s="275" t="s">
        <v>31</v>
      </c>
      <c r="H12" s="203"/>
      <c r="I12" s="203"/>
      <c r="J12" s="203"/>
      <c r="K12" s="214" t="s">
        <v>62</v>
      </c>
    </row>
    <row r="13" spans="2:13" s="226" customFormat="1" ht="13.5" thickBot="1">
      <c r="B13" s="216"/>
      <c r="C13" s="275"/>
      <c r="D13" s="275"/>
      <c r="E13" s="275"/>
      <c r="F13" s="275"/>
      <c r="G13" s="275"/>
      <c r="H13" s="275"/>
      <c r="I13" s="275"/>
      <c r="J13" s="275"/>
      <c r="K13" s="336"/>
    </row>
    <row r="14" spans="2:13" s="226" customFormat="1" ht="15.75" customHeight="1">
      <c r="B14" s="514" t="s">
        <v>195</v>
      </c>
      <c r="C14" s="515"/>
      <c r="D14" s="515"/>
      <c r="E14" s="515"/>
      <c r="F14" s="515"/>
      <c r="G14" s="515"/>
      <c r="H14" s="515"/>
      <c r="I14" s="515"/>
      <c r="J14" s="515"/>
      <c r="K14" s="516"/>
    </row>
    <row r="15" spans="2:13" s="226" customFormat="1" ht="78.75" customHeight="1">
      <c r="B15" s="508" t="s">
        <v>193</v>
      </c>
      <c r="C15" s="509"/>
      <c r="D15" s="509"/>
      <c r="E15" s="509"/>
      <c r="F15" s="509"/>
      <c r="G15" s="509"/>
      <c r="H15" s="509"/>
      <c r="I15" s="509"/>
      <c r="J15" s="509"/>
      <c r="K15" s="510"/>
      <c r="L15" s="275"/>
      <c r="M15" s="275"/>
    </row>
    <row r="16" spans="2:13" s="226" customFormat="1" ht="156.75" customHeight="1" thickBot="1">
      <c r="B16" s="511" t="s">
        <v>194</v>
      </c>
      <c r="C16" s="512"/>
      <c r="D16" s="512"/>
      <c r="E16" s="512"/>
      <c r="F16" s="512"/>
      <c r="G16" s="512"/>
      <c r="H16" s="512"/>
      <c r="I16" s="512"/>
      <c r="J16" s="512"/>
      <c r="K16" s="513"/>
      <c r="L16" s="275"/>
      <c r="M16" s="275"/>
    </row>
    <row r="17" spans="2:13" s="226" customFormat="1">
      <c r="B17" s="339"/>
      <c r="C17" s="339"/>
      <c r="D17" s="339"/>
      <c r="E17" s="339"/>
      <c r="F17" s="339"/>
      <c r="G17" s="339"/>
      <c r="H17" s="339"/>
      <c r="I17" s="339"/>
      <c r="J17" s="339"/>
      <c r="K17" s="339"/>
      <c r="L17" s="275"/>
      <c r="M17" s="275"/>
    </row>
    <row r="18" spans="2:13" s="226" customFormat="1">
      <c r="B18" s="335"/>
      <c r="C18" s="335"/>
      <c r="D18" s="335"/>
      <c r="E18" s="335"/>
      <c r="F18" s="335"/>
      <c r="G18" s="335"/>
      <c r="H18" s="335"/>
      <c r="I18" s="335"/>
      <c r="J18" s="335"/>
      <c r="K18" s="335"/>
    </row>
    <row r="19" spans="2:13" s="226" customFormat="1">
      <c r="B19" s="335"/>
      <c r="C19" s="335"/>
      <c r="D19" s="335"/>
      <c r="E19" s="335"/>
      <c r="F19" s="335"/>
      <c r="G19" s="335"/>
      <c r="H19" s="335"/>
      <c r="I19" s="335"/>
      <c r="J19" s="335"/>
      <c r="K19" s="335"/>
    </row>
    <row r="20" spans="2:13" s="226" customFormat="1">
      <c r="B20" s="335"/>
      <c r="C20" s="335"/>
      <c r="D20" s="335"/>
      <c r="E20" s="335"/>
      <c r="F20" s="335"/>
      <c r="G20" s="335"/>
      <c r="H20" s="335"/>
      <c r="I20" s="335"/>
      <c r="J20" s="335"/>
      <c r="K20" s="335"/>
    </row>
    <row r="21" spans="2:13" s="226" customFormat="1">
      <c r="B21" s="335"/>
      <c r="C21" s="335"/>
      <c r="D21" s="335"/>
      <c r="E21" s="335"/>
      <c r="F21" s="335"/>
      <c r="G21" s="335"/>
      <c r="H21" s="335"/>
      <c r="I21" s="335"/>
      <c r="J21" s="335"/>
      <c r="K21" s="335"/>
    </row>
    <row r="22" spans="2:13" s="226" customFormat="1">
      <c r="B22" s="335"/>
      <c r="C22" s="335"/>
      <c r="D22" s="335"/>
      <c r="E22" s="335"/>
      <c r="F22" s="335"/>
      <c r="G22" s="335"/>
      <c r="H22" s="335"/>
      <c r="I22" s="335"/>
      <c r="J22" s="335"/>
      <c r="K22" s="335"/>
    </row>
    <row r="23" spans="2:13" s="226" customFormat="1">
      <c r="B23" s="335"/>
      <c r="C23" s="335"/>
      <c r="D23" s="335"/>
      <c r="E23" s="335"/>
      <c r="F23" s="335"/>
      <c r="G23" s="335"/>
      <c r="H23" s="335"/>
      <c r="I23" s="335"/>
      <c r="J23" s="335"/>
      <c r="K23" s="335"/>
    </row>
    <row r="24" spans="2:13" s="226" customFormat="1">
      <c r="B24" s="275"/>
      <c r="C24" s="275"/>
      <c r="D24" s="275"/>
      <c r="E24" s="275"/>
      <c r="F24" s="275"/>
      <c r="G24" s="275"/>
      <c r="H24" s="275"/>
      <c r="I24" s="275"/>
      <c r="J24" s="275"/>
      <c r="K24" s="275"/>
    </row>
    <row r="25" spans="2:13" s="226" customFormat="1">
      <c r="B25" s="275"/>
      <c r="C25" s="275"/>
      <c r="D25" s="275"/>
      <c r="E25" s="275"/>
      <c r="F25" s="275"/>
      <c r="G25" s="275"/>
      <c r="H25" s="275"/>
      <c r="I25" s="275"/>
      <c r="J25" s="275"/>
      <c r="K25" s="275"/>
    </row>
    <row r="26" spans="2:13" s="226" customFormat="1">
      <c r="B26" s="275"/>
      <c r="C26" s="275"/>
      <c r="D26" s="275"/>
      <c r="E26" s="275"/>
      <c r="F26" s="275"/>
      <c r="G26" s="275"/>
      <c r="H26" s="275"/>
      <c r="I26" s="275"/>
      <c r="J26" s="275"/>
      <c r="K26" s="275"/>
    </row>
    <row r="27" spans="2:13" s="226" customFormat="1">
      <c r="B27" s="275"/>
      <c r="C27" s="275"/>
      <c r="D27" s="275"/>
      <c r="E27" s="275"/>
      <c r="F27" s="275"/>
      <c r="G27" s="275"/>
      <c r="H27" s="275"/>
      <c r="I27" s="275"/>
      <c r="J27" s="275"/>
      <c r="K27" s="275"/>
    </row>
    <row r="28" spans="2:13" s="226" customFormat="1">
      <c r="B28" s="275"/>
      <c r="C28" s="275"/>
      <c r="D28" s="275"/>
      <c r="E28" s="275"/>
      <c r="F28" s="275"/>
      <c r="G28" s="275"/>
      <c r="H28" s="275"/>
      <c r="I28" s="275"/>
      <c r="J28" s="275"/>
      <c r="K28" s="275"/>
    </row>
    <row r="29" spans="2:13" s="226" customFormat="1">
      <c r="B29" s="275"/>
      <c r="C29" s="275"/>
      <c r="D29" s="275"/>
      <c r="E29" s="275"/>
      <c r="F29" s="275"/>
      <c r="G29" s="275"/>
      <c r="H29" s="275"/>
      <c r="I29" s="275"/>
      <c r="J29" s="275"/>
      <c r="K29" s="275"/>
    </row>
    <row r="30" spans="2:13" s="226" customFormat="1">
      <c r="B30" s="275"/>
      <c r="C30" s="275"/>
      <c r="D30" s="275"/>
      <c r="E30" s="275"/>
      <c r="F30" s="275"/>
      <c r="G30" s="275"/>
      <c r="H30" s="275"/>
      <c r="I30" s="275"/>
      <c r="J30" s="275"/>
      <c r="K30" s="275"/>
    </row>
    <row r="31" spans="2:13" s="226" customFormat="1">
      <c r="B31" s="275"/>
      <c r="C31" s="275"/>
      <c r="D31" s="275"/>
      <c r="E31" s="275"/>
      <c r="F31" s="275"/>
      <c r="G31" s="275"/>
      <c r="H31" s="275"/>
      <c r="I31" s="275"/>
      <c r="J31" s="275"/>
      <c r="K31" s="275"/>
    </row>
    <row r="32" spans="2:13" s="226" customFormat="1">
      <c r="B32" s="275"/>
      <c r="C32" s="275"/>
      <c r="D32" s="275"/>
      <c r="E32" s="275"/>
      <c r="F32" s="275"/>
      <c r="G32" s="275"/>
      <c r="H32" s="275"/>
      <c r="I32" s="275"/>
      <c r="J32" s="275"/>
      <c r="K32" s="27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sheetData>
  <mergeCells count="3">
    <mergeCell ref="B15:K15"/>
    <mergeCell ref="B16:K16"/>
    <mergeCell ref="B14:K14"/>
  </mergeCells>
  <phoneticPr fontId="6"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2023-02-16T12:54:30Z</cp:lastPrinted>
  <dcterms:created xsi:type="dcterms:W3CDTF">2005-10-29T15:03:20Z</dcterms:created>
  <dcterms:modified xsi:type="dcterms:W3CDTF">2023-02-24T12:21:59Z</dcterms:modified>
</cp:coreProperties>
</file>