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05" windowWidth="11955" windowHeight="4620" tabRatio="904" firstSheet="6" activeTab="12"/>
  </bookViews>
  <sheets>
    <sheet name="Anexo I Programacion Financiera" sheetId="1" r:id="rId1"/>
    <sheet name="Anexo 1 Archi TXT" sheetId="2" r:id="rId2"/>
    <sheet name="anexo 2 " sheetId="3" r:id="rId3"/>
    <sheet name="anexo 2 Archi-TXT" sheetId="4" r:id="rId4"/>
    <sheet name="Anexo 2 Bis" sheetId="5" r:id="rId5"/>
    <sheet name="anexo 2 bis Archi-TXT" sheetId="6" r:id="rId6"/>
    <sheet name="anexo 3 " sheetId="7" r:id="rId7"/>
    <sheet name="Anexo 3 Archi txt" sheetId="8" r:id="rId8"/>
    <sheet name="Anexo 4 " sheetId="9" r:id="rId9"/>
    <sheet name="anexo 4 arch txt " sheetId="10" r:id="rId10"/>
    <sheet name="Diferencias" sheetId="11" r:id="rId11"/>
    <sheet name="Anexo 6" sheetId="12" r:id="rId12"/>
    <sheet name="anexo 6 arch txt" sheetId="13" r:id="rId13"/>
  </sheets>
  <externalReferences>
    <externalReference r:id="rId16"/>
  </externalReferences>
  <definedNames>
    <definedName name="_xlnm.Print_Area" localSheetId="2">'anexo 2 '!$A$1:$O$22</definedName>
    <definedName name="_xlnm.Print_Area" localSheetId="10">'Diferencias'!$A$1:$M$17</definedName>
  </definedNames>
  <calcPr fullCalcOnLoad="1"/>
</workbook>
</file>

<file path=xl/sharedStrings.xml><?xml version="1.0" encoding="utf-8"?>
<sst xmlns="http://schemas.openxmlformats.org/spreadsheetml/2006/main" count="288" uniqueCount="174">
  <si>
    <t>ACUERDO N° 3949</t>
  </si>
  <si>
    <t>ANEXO 2: DE LA EJECUCION DEL PRESUPUESTO CON RELACION A LOS CREDITOS ACUMULADA AL FIN DEL TRIMESTRE</t>
  </si>
  <si>
    <t>Nomenclador:</t>
  </si>
  <si>
    <t>Ejercicio:</t>
  </si>
  <si>
    <t>Trimestre</t>
  </si>
  <si>
    <t>Partidas</t>
  </si>
  <si>
    <t>Credito</t>
  </si>
  <si>
    <t>Modificaciones acumuladas</t>
  </si>
  <si>
    <t>Crédito</t>
  </si>
  <si>
    <t>Compromisos</t>
  </si>
  <si>
    <t>Devengado</t>
  </si>
  <si>
    <t>Mandado a</t>
  </si>
  <si>
    <t>Pagado</t>
  </si>
  <si>
    <t xml:space="preserve">Residuos </t>
  </si>
  <si>
    <t>Saldo no</t>
  </si>
  <si>
    <t>Deuda</t>
  </si>
  <si>
    <t>al fin de cada trimestre</t>
  </si>
  <si>
    <t>Autorizado</t>
  </si>
  <si>
    <t>Contraidos</t>
  </si>
  <si>
    <t>Pagar</t>
  </si>
  <si>
    <t>Pasivos</t>
  </si>
  <si>
    <t>Utilizado</t>
  </si>
  <si>
    <t>Exigible</t>
  </si>
  <si>
    <t>Aumentos</t>
  </si>
  <si>
    <t>Disminuciones</t>
  </si>
  <si>
    <t>Definitivo</t>
  </si>
  <si>
    <t>TOTALES</t>
  </si>
  <si>
    <t>Ejercicio</t>
  </si>
  <si>
    <t>Nomenclador</t>
  </si>
  <si>
    <t>Partida</t>
  </si>
  <si>
    <t>CreAutOri</t>
  </si>
  <si>
    <t>ModAcuFinAum</t>
  </si>
  <si>
    <t>ModAcuFinDis</t>
  </si>
  <si>
    <t>CreAutDefFin</t>
  </si>
  <si>
    <t>ComCon</t>
  </si>
  <si>
    <t>ManPag</t>
  </si>
  <si>
    <t>ResPas</t>
  </si>
  <si>
    <t>SalNoUtil</t>
  </si>
  <si>
    <t>DeuExi</t>
  </si>
  <si>
    <t>ANEXO 4: EJECUCION PRESUPUESTARIA DEL TRIMESTRE. CUMPLIMIENTO DE METAS</t>
  </si>
  <si>
    <t>NOMENCLADOR</t>
  </si>
  <si>
    <t xml:space="preserve">EJERCICIO: </t>
  </si>
  <si>
    <t>TRIMESTRE</t>
  </si>
  <si>
    <t>Ejecutado</t>
  </si>
  <si>
    <t>Programacion</t>
  </si>
  <si>
    <t>Diferencia entre</t>
  </si>
  <si>
    <t>Concepto</t>
  </si>
  <si>
    <t xml:space="preserve">en el </t>
  </si>
  <si>
    <t>Financiera del</t>
  </si>
  <si>
    <t xml:space="preserve">Ejecutado y </t>
  </si>
  <si>
    <t>Nota</t>
  </si>
  <si>
    <t>trimestre</t>
  </si>
  <si>
    <t>Programacion Financ.</t>
  </si>
  <si>
    <t>I</t>
  </si>
  <si>
    <t>RECURSOS CORRIENTES</t>
  </si>
  <si>
    <t>A</t>
  </si>
  <si>
    <t>II</t>
  </si>
  <si>
    <t>GASTOS CORRIENTES</t>
  </si>
  <si>
    <t>B</t>
  </si>
  <si>
    <t>III</t>
  </si>
  <si>
    <t>RESULTADO ECONOMICO: Ahorro/Desahorro (I-II)</t>
  </si>
  <si>
    <t>IV</t>
  </si>
  <si>
    <t>RECURSOS DE CAPITAL</t>
  </si>
  <si>
    <t>V</t>
  </si>
  <si>
    <t>GASTOS DE CAPITAL</t>
  </si>
  <si>
    <t>VI</t>
  </si>
  <si>
    <t>EXCEDENTE ANTES TRANF. FIGURATIVAS (III+IV-V)</t>
  </si>
  <si>
    <t>VII</t>
  </si>
  <si>
    <t>RECURSOS FIGURATIVOS</t>
  </si>
  <si>
    <t>VIII</t>
  </si>
  <si>
    <t>GASTOS FIGURATIVOS</t>
  </si>
  <si>
    <t>IX</t>
  </si>
  <si>
    <t>NECESIDAD DE FINANCIAMIENTO (VI+VII-VIII)</t>
  </si>
  <si>
    <t>X</t>
  </si>
  <si>
    <t>FUENTES DE FINANCIAMIENTO</t>
  </si>
  <si>
    <t>XI</t>
  </si>
  <si>
    <t>APLICACIONES FINANCIERAS</t>
  </si>
  <si>
    <t>C</t>
  </si>
  <si>
    <t>XII</t>
  </si>
  <si>
    <t>FINANCIAMIENTO NETO (X-XI)</t>
  </si>
  <si>
    <t>XIII</t>
  </si>
  <si>
    <t>RESULTADO FINANCIERO (IX+XII)</t>
  </si>
  <si>
    <t>ProFina</t>
  </si>
  <si>
    <t>DifEjeProFina</t>
  </si>
  <si>
    <t>ANEXO 3: DE LA EJECUCION DEL PRESUPUESTO CON RELACION AL CALCULO DE RECURSOS Y FINANCIAMIENTO</t>
  </si>
  <si>
    <t>ACUMULADO AL FIN DEL TRIMESTRE E INGRESADO EN EL TRIMESTRE</t>
  </si>
  <si>
    <t>Calculo original</t>
  </si>
  <si>
    <t>Modificaciones Acumuladas</t>
  </si>
  <si>
    <t>Calculo definitivo</t>
  </si>
  <si>
    <t>Ingresado</t>
  </si>
  <si>
    <t>Diferencia</t>
  </si>
  <si>
    <t xml:space="preserve">Ingresado </t>
  </si>
  <si>
    <t>Acumulado al</t>
  </si>
  <si>
    <t>en el</t>
  </si>
  <si>
    <t>fin de cada</t>
  </si>
  <si>
    <t>CalOri</t>
  </si>
  <si>
    <t>CalDef</t>
  </si>
  <si>
    <t>IngAcuFin</t>
  </si>
  <si>
    <t xml:space="preserve">Diferencia </t>
  </si>
  <si>
    <t>ANEXO 2 BIS: DE LA EJECUCION DEL PRESUPUESTO CON RELACION A LOS CREDITOS CORRESPONDIENTE AL TRIMESTRE</t>
  </si>
  <si>
    <t xml:space="preserve"> </t>
  </si>
  <si>
    <t xml:space="preserve">Mandado </t>
  </si>
  <si>
    <t xml:space="preserve">Pagado </t>
  </si>
  <si>
    <t xml:space="preserve">Variacion </t>
  </si>
  <si>
    <t>Variacion</t>
  </si>
  <si>
    <t>contraidos</t>
  </si>
  <si>
    <t>en el trimestre</t>
  </si>
  <si>
    <t>a pagar en el</t>
  </si>
  <si>
    <t>Residuos Pasivos</t>
  </si>
  <si>
    <t>Deuda Exigible</t>
  </si>
  <si>
    <t>CoCon</t>
  </si>
  <si>
    <t>VarResPas</t>
  </si>
  <si>
    <t>VarDeuExi</t>
  </si>
  <si>
    <t>N   O          A   P   L   I   C   A   B   L   E</t>
  </si>
  <si>
    <t>ANEXO 1: PROGRAMACION FINANCIERA ART. 22 LEY 7314</t>
  </si>
  <si>
    <t>1° Trimestre</t>
  </si>
  <si>
    <t>2° Trimestre</t>
  </si>
  <si>
    <t>3° Trimestre</t>
  </si>
  <si>
    <t>4° Trimestre</t>
  </si>
  <si>
    <t>Presupuesto</t>
  </si>
  <si>
    <t>Votado en el</t>
  </si>
  <si>
    <t>TOTAL RECURSOS (I+IV)</t>
  </si>
  <si>
    <t>TOTAL GASTOS (II+V)</t>
  </si>
  <si>
    <t>41200 Bienes</t>
  </si>
  <si>
    <t>41100 Personal</t>
  </si>
  <si>
    <t>41300 Servicios</t>
  </si>
  <si>
    <t>51100 Bs.Capital</t>
  </si>
  <si>
    <t>74100 Deuda Ej. Anter.</t>
  </si>
  <si>
    <t>74100 Deuda Ej.Anter</t>
  </si>
  <si>
    <t>Tri1</t>
  </si>
  <si>
    <t>Tri2</t>
  </si>
  <si>
    <t>Tri3</t>
  </si>
  <si>
    <t>Tri4</t>
  </si>
  <si>
    <t>PreVot</t>
  </si>
  <si>
    <t>Stock de Deuda</t>
  </si>
  <si>
    <t>Flotante al inicio</t>
  </si>
  <si>
    <t>Variacion Deuda</t>
  </si>
  <si>
    <t>Flotante contraida</t>
  </si>
  <si>
    <t>en el Trimestre</t>
  </si>
  <si>
    <t>del Trimestre</t>
  </si>
  <si>
    <t>Stock Deuda</t>
  </si>
  <si>
    <t>flotante al final</t>
  </si>
  <si>
    <t>Gastos Corrientes</t>
  </si>
  <si>
    <t>Personal</t>
  </si>
  <si>
    <t>Locaciones de Servicios</t>
  </si>
  <si>
    <t>Bienes Corrientes</t>
  </si>
  <si>
    <t>Otros Servicios</t>
  </si>
  <si>
    <t>Transferencicas</t>
  </si>
  <si>
    <t>Erogaciones sin discriminar</t>
  </si>
  <si>
    <t>Erogaciones de capital</t>
  </si>
  <si>
    <t>Bienes de Capital</t>
  </si>
  <si>
    <t>Trabajos Pùblicos</t>
  </si>
  <si>
    <t>Inversion Financiera</t>
  </si>
  <si>
    <t>Bienes pre existentes</t>
  </si>
  <si>
    <t>Erogaciones figurativas</t>
  </si>
  <si>
    <t>Aplicaciones financieras</t>
  </si>
  <si>
    <t>TOTAL</t>
  </si>
  <si>
    <t>StoDeuFloIni</t>
  </si>
  <si>
    <t>VarDeuFloCon</t>
  </si>
  <si>
    <t>StoDeuFloFin</t>
  </si>
  <si>
    <t>ANEXO 6: EVOLUCION DE LA DEUDA FLOTANTE ACUMULADA AL FIN DEL TRIMESTRE</t>
  </si>
  <si>
    <r>
      <t>REPARTICION:</t>
    </r>
    <r>
      <rPr>
        <b/>
        <sz val="10"/>
        <rFont val="Arial"/>
        <family val="2"/>
      </rPr>
      <t xml:space="preserve"> H. Cámara de Diputados</t>
    </r>
  </si>
  <si>
    <t>010102</t>
  </si>
  <si>
    <t>Repartición / Organismo: H Cámara de Diputados</t>
  </si>
  <si>
    <t>Repartición / Organismo:  H. Cámara de Diputados</t>
  </si>
  <si>
    <t>43100 Transferencias</t>
  </si>
  <si>
    <t>41300 Trasferencias</t>
  </si>
  <si>
    <t>Repartición / Organismo: H. Cámara de Diputados</t>
  </si>
  <si>
    <t>ANEXO 4: EJECUCION PRESUPUESTARIA DEL TRIMESTRE. CUMPLIMIENTO DE METAS ANALISIS DE LAS DIFERENCIAS</t>
  </si>
  <si>
    <t>Las diferencias en el cumplimiento de metas obedecen al siguiente detalle:</t>
  </si>
  <si>
    <t>1) GASTOS EN PERSONAL:</t>
  </si>
  <si>
    <t>EJERCICIO: 2007</t>
  </si>
  <si>
    <t>El excedente de $ 471,131,11 corresponde a incrementos salariales proyectados a partir del mes de Enero y que se otorgaron en el mes de Marzo según dec.493/07.</t>
  </si>
  <si>
    <t xml:space="preserve">2) GASTOS DE CAPITAL: la diferencia de $ 64,470,20 responde a economías por compras de Bienes de Capital que feron previstas pero que se ejecutarán en el  tercer y cuarto trimestres. 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</si>
</sst>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0000"/>
    <numFmt numFmtId="181" formatCode="0.E+00"/>
  </numFmts>
  <fonts count="19">
    <font>
      <sz val="10"/>
      <name val="Verdana"/>
      <family val="0"/>
    </font>
    <font>
      <b/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Verdana"/>
      <family val="0"/>
    </font>
    <font>
      <sz val="10"/>
      <color indexed="9"/>
      <name val="Verdana"/>
      <family val="0"/>
    </font>
    <font>
      <sz val="8"/>
      <color indexed="9"/>
      <name val="Verdana"/>
      <family val="0"/>
    </font>
    <font>
      <i/>
      <sz val="8"/>
      <name val="Verdana"/>
      <family val="2"/>
    </font>
    <font>
      <i/>
      <sz val="7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8"/>
      <color indexed="9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right"/>
    </xf>
    <xf numFmtId="49" fontId="3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20" applyBorder="1">
      <alignment/>
      <protection/>
    </xf>
    <xf numFmtId="49" fontId="5" fillId="0" borderId="0" xfId="20" applyNumberFormat="1" applyFont="1" applyBorder="1">
      <alignment/>
      <protection/>
    </xf>
    <xf numFmtId="0" fontId="5" fillId="0" borderId="0" xfId="20" applyFont="1" applyBorder="1" applyAlignment="1">
      <alignment horizontal="left"/>
      <protection/>
    </xf>
    <xf numFmtId="0" fontId="4" fillId="0" borderId="0" xfId="20" applyBorder="1" applyAlignment="1">
      <alignment horizontal="right"/>
      <protection/>
    </xf>
    <xf numFmtId="0" fontId="4" fillId="0" borderId="9" xfId="20" applyBorder="1">
      <alignment/>
      <protection/>
    </xf>
    <xf numFmtId="0" fontId="5" fillId="0" borderId="9" xfId="20" applyFont="1" applyBorder="1">
      <alignment/>
      <protection/>
    </xf>
    <xf numFmtId="0" fontId="4" fillId="0" borderId="0" xfId="20" applyBorder="1" applyAlignment="1">
      <alignment horizontal="center"/>
      <protection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20" applyAlignment="1">
      <alignment horizontal="center"/>
      <protection/>
    </xf>
    <xf numFmtId="0" fontId="4" fillId="0" borderId="0" xfId="20">
      <alignment/>
      <protection/>
    </xf>
    <xf numFmtId="0" fontId="5" fillId="0" borderId="0" xfId="20" applyFont="1">
      <alignment/>
      <protection/>
    </xf>
    <xf numFmtId="0" fontId="2" fillId="0" borderId="0" xfId="20" applyFont="1">
      <alignment/>
      <protection/>
    </xf>
    <xf numFmtId="0" fontId="4" fillId="0" borderId="0" xfId="20" applyBorder="1" applyAlignment="1">
      <alignment horizontal="left"/>
      <protection/>
    </xf>
    <xf numFmtId="0" fontId="5" fillId="0" borderId="0" xfId="20" applyFont="1" applyBorder="1">
      <alignment/>
      <protection/>
    </xf>
    <xf numFmtId="0" fontId="4" fillId="0" borderId="12" xfId="20" applyBorder="1" applyAlignment="1">
      <alignment horizontal="center"/>
      <protection/>
    </xf>
    <xf numFmtId="0" fontId="4" fillId="0" borderId="13" xfId="20" applyBorder="1" applyAlignment="1">
      <alignment horizontal="center"/>
      <protection/>
    </xf>
    <xf numFmtId="0" fontId="4" fillId="0" borderId="13" xfId="20" applyBorder="1" applyAlignment="1">
      <alignment horizontal="center" vertical="center"/>
      <protection/>
    </xf>
    <xf numFmtId="0" fontId="4" fillId="0" borderId="14" xfId="20" applyBorder="1" applyAlignment="1">
      <alignment horizontal="center"/>
      <protection/>
    </xf>
    <xf numFmtId="0" fontId="4" fillId="0" borderId="14" xfId="20" applyBorder="1" applyAlignment="1">
      <alignment horizontal="center" vertical="center"/>
      <protection/>
    </xf>
    <xf numFmtId="0" fontId="4" fillId="0" borderId="15" xfId="20" applyBorder="1" applyAlignment="1">
      <alignment horizontal="center"/>
      <protection/>
    </xf>
    <xf numFmtId="0" fontId="4" fillId="0" borderId="0" xfId="20" applyBorder="1" applyAlignment="1">
      <alignment horizontal="center" vertical="center"/>
      <protection/>
    </xf>
    <xf numFmtId="0" fontId="4" fillId="0" borderId="16" xfId="20" applyBorder="1" applyAlignment="1">
      <alignment horizontal="center"/>
      <protection/>
    </xf>
    <xf numFmtId="0" fontId="4" fillId="0" borderId="17" xfId="20" applyBorder="1" applyAlignment="1">
      <alignment horizontal="center"/>
      <protection/>
    </xf>
    <xf numFmtId="0" fontId="4" fillId="0" borderId="17" xfId="20" applyBorder="1" applyAlignment="1">
      <alignment horizontal="center" vertical="center"/>
      <protection/>
    </xf>
    <xf numFmtId="0" fontId="4" fillId="0" borderId="18" xfId="20" applyBorder="1" applyAlignment="1">
      <alignment horizontal="center" vertical="center"/>
      <protection/>
    </xf>
    <xf numFmtId="0" fontId="4" fillId="0" borderId="18" xfId="20" applyBorder="1">
      <alignment/>
      <protection/>
    </xf>
    <xf numFmtId="0" fontId="4" fillId="0" borderId="3" xfId="20" applyBorder="1">
      <alignment/>
      <protection/>
    </xf>
    <xf numFmtId="4" fontId="4" fillId="0" borderId="0" xfId="20" applyNumberFormat="1" applyBorder="1">
      <alignment/>
      <protection/>
    </xf>
    <xf numFmtId="4" fontId="4" fillId="0" borderId="19" xfId="20" applyNumberFormat="1" applyBorder="1">
      <alignment/>
      <protection/>
    </xf>
    <xf numFmtId="4" fontId="4" fillId="0" borderId="0" xfId="20" applyNumberFormat="1" applyBorder="1" applyAlignment="1">
      <alignment horizontal="right"/>
      <protection/>
    </xf>
    <xf numFmtId="4" fontId="4" fillId="0" borderId="19" xfId="20" applyNumberFormat="1" applyBorder="1" applyAlignment="1">
      <alignment horizontal="right"/>
      <protection/>
    </xf>
    <xf numFmtId="0" fontId="4" fillId="0" borderId="16" xfId="20" applyBorder="1" applyAlignment="1">
      <alignment horizontal="center" vertical="center"/>
      <protection/>
    </xf>
    <xf numFmtId="4" fontId="4" fillId="0" borderId="17" xfId="20" applyNumberFormat="1" applyBorder="1" applyAlignment="1">
      <alignment vertical="center"/>
      <protection/>
    </xf>
    <xf numFmtId="4" fontId="4" fillId="0" borderId="20" xfId="20" applyNumberFormat="1" applyBorder="1" applyAlignment="1">
      <alignment vertical="center"/>
      <protection/>
    </xf>
    <xf numFmtId="0" fontId="4" fillId="0" borderId="0" xfId="20" applyAlignment="1">
      <alignment vertical="center"/>
      <protection/>
    </xf>
    <xf numFmtId="0" fontId="6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6" fillId="0" borderId="0" xfId="20" applyFont="1">
      <alignment/>
      <protection/>
    </xf>
    <xf numFmtId="0" fontId="8" fillId="0" borderId="0" xfId="20" applyFont="1" applyAlignment="1">
      <alignment horizontal="center"/>
      <protection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49" fontId="2" fillId="0" borderId="0" xfId="0" applyNumberFormat="1" applyFont="1" applyAlignment="1">
      <alignment horizontal="right"/>
    </xf>
    <xf numFmtId="0" fontId="4" fillId="0" borderId="0" xfId="20" applyFont="1" applyBorder="1" applyAlignment="1">
      <alignment horizontal="left"/>
      <protection/>
    </xf>
    <xf numFmtId="1" fontId="4" fillId="0" borderId="0" xfId="20" applyNumberFormat="1" applyFont="1">
      <alignment/>
      <protection/>
    </xf>
    <xf numFmtId="0" fontId="2" fillId="0" borderId="9" xfId="0" applyFont="1" applyBorder="1" applyAlignment="1">
      <alignment horizontal="center"/>
    </xf>
    <xf numFmtId="0" fontId="6" fillId="0" borderId="0" xfId="20" applyFont="1" applyAlignment="1">
      <alignment/>
      <protection/>
    </xf>
    <xf numFmtId="0" fontId="4" fillId="0" borderId="3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/>
      <protection/>
    </xf>
    <xf numFmtId="0" fontId="9" fillId="0" borderId="17" xfId="20" applyFont="1" applyBorder="1" applyAlignment="1">
      <alignment horizontal="center" vertical="center"/>
      <protection/>
    </xf>
    <xf numFmtId="0" fontId="4" fillId="0" borderId="3" xfId="20" applyBorder="1" applyAlignment="1">
      <alignment horizontal="right"/>
      <protection/>
    </xf>
    <xf numFmtId="2" fontId="4" fillId="0" borderId="3" xfId="20" applyNumberFormat="1" applyBorder="1" applyAlignment="1">
      <alignment horizontal="right"/>
      <protection/>
    </xf>
    <xf numFmtId="2" fontId="4" fillId="0" borderId="18" xfId="20" applyNumberFormat="1" applyBorder="1" applyAlignment="1">
      <alignment horizontal="right"/>
      <protection/>
    </xf>
    <xf numFmtId="0" fontId="4" fillId="0" borderId="17" xfId="20" applyFont="1" applyBorder="1" applyAlignment="1">
      <alignment vertical="center"/>
      <protection/>
    </xf>
    <xf numFmtId="0" fontId="4" fillId="0" borderId="14" xfId="20" applyFont="1" applyBorder="1" applyAlignment="1">
      <alignment horizontal="center"/>
      <protection/>
    </xf>
    <xf numFmtId="0" fontId="4" fillId="0" borderId="3" xfId="20" applyFont="1" applyBorder="1" applyAlignment="1">
      <alignment horizontal="center"/>
      <protection/>
    </xf>
    <xf numFmtId="2" fontId="4" fillId="0" borderId="3" xfId="20" applyNumberFormat="1" applyBorder="1">
      <alignment/>
      <protection/>
    </xf>
    <xf numFmtId="2" fontId="4" fillId="0" borderId="18" xfId="20" applyNumberFormat="1" applyBorder="1">
      <alignment/>
      <protection/>
    </xf>
    <xf numFmtId="0" fontId="4" fillId="0" borderId="18" xfId="20" applyFont="1" applyBorder="1" applyAlignment="1">
      <alignment horizontal="center"/>
      <protection/>
    </xf>
    <xf numFmtId="2" fontId="4" fillId="0" borderId="14" xfId="20" applyNumberFormat="1" applyBorder="1">
      <alignment/>
      <protection/>
    </xf>
    <xf numFmtId="49" fontId="3" fillId="0" borderId="32" xfId="0" applyNumberFormat="1" applyFont="1" applyBorder="1" applyAlignment="1">
      <alignment horizontal="left"/>
    </xf>
    <xf numFmtId="49" fontId="3" fillId="0" borderId="8" xfId="0" applyNumberFormat="1" applyFont="1" applyBorder="1" applyAlignment="1">
      <alignment horizontal="left"/>
    </xf>
    <xf numFmtId="0" fontId="9" fillId="0" borderId="0" xfId="20" applyFont="1">
      <alignment/>
      <protection/>
    </xf>
    <xf numFmtId="0" fontId="11" fillId="0" borderId="0" xfId="0" applyFont="1" applyAlignment="1">
      <alignment/>
    </xf>
    <xf numFmtId="2" fontId="4" fillId="0" borderId="18" xfId="20" applyNumberFormat="1" applyBorder="1" applyAlignment="1">
      <alignment vertical="center"/>
      <protection/>
    </xf>
    <xf numFmtId="2" fontId="11" fillId="0" borderId="0" xfId="0" applyNumberFormat="1" applyFont="1" applyAlignment="1">
      <alignment/>
    </xf>
    <xf numFmtId="2" fontId="4" fillId="0" borderId="0" xfId="20" applyNumberFormat="1">
      <alignment/>
      <protection/>
    </xf>
    <xf numFmtId="2" fontId="3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6" xfId="0" applyFont="1" applyBorder="1" applyAlignment="1">
      <alignment/>
    </xf>
    <xf numFmtId="49" fontId="3" fillId="0" borderId="33" xfId="0" applyNumberFormat="1" applyFont="1" applyBorder="1" applyAlignment="1">
      <alignment horizontal="left"/>
    </xf>
    <xf numFmtId="2" fontId="3" fillId="0" borderId="34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2" fontId="3" fillId="0" borderId="33" xfId="0" applyNumberFormat="1" applyFont="1" applyBorder="1" applyAlignment="1">
      <alignment/>
    </xf>
    <xf numFmtId="0" fontId="3" fillId="0" borderId="32" xfId="0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0" fontId="3" fillId="0" borderId="8" xfId="0" applyFont="1" applyBorder="1" applyAlignment="1">
      <alignment/>
    </xf>
    <xf numFmtId="2" fontId="3" fillId="0" borderId="3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9" xfId="0" applyNumberFormat="1" applyFont="1" applyBorder="1" applyAlignment="1">
      <alignment/>
    </xf>
    <xf numFmtId="2" fontId="3" fillId="0" borderId="37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4" xfId="0" applyFont="1" applyBorder="1" applyAlignment="1">
      <alignment/>
    </xf>
    <xf numFmtId="0" fontId="17" fillId="0" borderId="12" xfId="20" applyFont="1" applyBorder="1" applyAlignment="1">
      <alignment horizontal="center"/>
      <protection/>
    </xf>
    <xf numFmtId="0" fontId="17" fillId="0" borderId="13" xfId="20" applyFont="1" applyBorder="1" applyAlignment="1">
      <alignment horizontal="center"/>
      <protection/>
    </xf>
    <xf numFmtId="0" fontId="17" fillId="0" borderId="13" xfId="20" applyFont="1" applyBorder="1" applyAlignment="1">
      <alignment horizontal="center" vertical="center"/>
      <protection/>
    </xf>
    <xf numFmtId="0" fontId="17" fillId="0" borderId="14" xfId="20" applyFont="1" applyBorder="1" applyAlignment="1">
      <alignment horizontal="center"/>
      <protection/>
    </xf>
    <xf numFmtId="0" fontId="17" fillId="0" borderId="14" xfId="20" applyFont="1" applyBorder="1" applyAlignment="1">
      <alignment horizontal="center" vertical="center"/>
      <protection/>
    </xf>
    <xf numFmtId="0" fontId="17" fillId="0" borderId="15" xfId="20" applyFont="1" applyBorder="1" applyAlignment="1">
      <alignment horizontal="center"/>
      <protection/>
    </xf>
    <xf numFmtId="0" fontId="17" fillId="0" borderId="0" xfId="20" applyFont="1" applyBorder="1" applyAlignment="1">
      <alignment horizont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3" xfId="20" applyFont="1" applyBorder="1" applyAlignment="1">
      <alignment horizontal="center" vertical="center"/>
      <protection/>
    </xf>
    <xf numFmtId="0" fontId="17" fillId="0" borderId="16" xfId="20" applyFont="1" applyBorder="1" applyAlignment="1">
      <alignment horizontal="center"/>
      <protection/>
    </xf>
    <xf numFmtId="0" fontId="17" fillId="0" borderId="17" xfId="20" applyFont="1" applyBorder="1" applyAlignment="1">
      <alignment horizontal="center"/>
      <protection/>
    </xf>
    <xf numFmtId="0" fontId="17" fillId="0" borderId="17" xfId="20" applyFont="1" applyBorder="1" applyAlignment="1">
      <alignment horizontal="center" vertical="center"/>
      <protection/>
    </xf>
    <xf numFmtId="0" fontId="17" fillId="0" borderId="18" xfId="20" applyFont="1" applyBorder="1" applyAlignment="1">
      <alignment horizontal="center" vertical="center"/>
      <protection/>
    </xf>
    <xf numFmtId="0" fontId="17" fillId="0" borderId="18" xfId="20" applyFont="1" applyBorder="1">
      <alignment/>
      <protection/>
    </xf>
    <xf numFmtId="0" fontId="17" fillId="0" borderId="0" xfId="20" applyFont="1" applyBorder="1">
      <alignment/>
      <protection/>
    </xf>
    <xf numFmtId="0" fontId="17" fillId="0" borderId="3" xfId="20" applyFont="1" applyBorder="1">
      <alignment/>
      <protection/>
    </xf>
    <xf numFmtId="0" fontId="18" fillId="0" borderId="0" xfId="20" applyFont="1" applyBorder="1" applyAlignment="1">
      <alignment horizontal="center"/>
      <protection/>
    </xf>
    <xf numFmtId="4" fontId="17" fillId="0" borderId="0" xfId="20" applyNumberFormat="1" applyFont="1" applyBorder="1">
      <alignment/>
      <protection/>
    </xf>
    <xf numFmtId="4" fontId="17" fillId="0" borderId="19" xfId="20" applyNumberFormat="1" applyFont="1" applyBorder="1">
      <alignment/>
      <protection/>
    </xf>
    <xf numFmtId="4" fontId="17" fillId="0" borderId="3" xfId="20" applyNumberFormat="1" applyFont="1" applyBorder="1">
      <alignment/>
      <protection/>
    </xf>
    <xf numFmtId="0" fontId="17" fillId="0" borderId="3" xfId="20" applyFont="1" applyBorder="1" applyAlignment="1">
      <alignment horizontal="center"/>
      <protection/>
    </xf>
    <xf numFmtId="0" fontId="17" fillId="0" borderId="0" xfId="20" applyFont="1" applyBorder="1" applyAlignment="1">
      <alignment horizontal="left"/>
      <protection/>
    </xf>
    <xf numFmtId="4" fontId="17" fillId="0" borderId="18" xfId="20" applyNumberFormat="1" applyFont="1" applyBorder="1">
      <alignment/>
      <protection/>
    </xf>
    <xf numFmtId="4" fontId="17" fillId="0" borderId="0" xfId="20" applyNumberFormat="1" applyFont="1" applyBorder="1" applyAlignment="1">
      <alignment horizontal="right"/>
      <protection/>
    </xf>
    <xf numFmtId="4" fontId="17" fillId="0" borderId="19" xfId="20" applyNumberFormat="1" applyFont="1" applyBorder="1" applyAlignment="1">
      <alignment horizontal="right"/>
      <protection/>
    </xf>
    <xf numFmtId="4" fontId="17" fillId="0" borderId="3" xfId="20" applyNumberFormat="1" applyFont="1" applyBorder="1" applyAlignment="1">
      <alignment horizontal="right"/>
      <protection/>
    </xf>
    <xf numFmtId="0" fontId="17" fillId="0" borderId="16" xfId="20" applyFont="1" applyBorder="1" applyAlignment="1">
      <alignment horizontal="center" vertical="center"/>
      <protection/>
    </xf>
    <xf numFmtId="0" fontId="18" fillId="0" borderId="17" xfId="20" applyFont="1" applyBorder="1" applyAlignment="1">
      <alignment horizontal="center" vertical="center"/>
      <protection/>
    </xf>
    <xf numFmtId="0" fontId="17" fillId="0" borderId="17" xfId="20" applyFont="1" applyBorder="1" applyAlignment="1">
      <alignment vertical="center"/>
      <protection/>
    </xf>
    <xf numFmtId="4" fontId="17" fillId="0" borderId="17" xfId="20" applyNumberFormat="1" applyFont="1" applyBorder="1" applyAlignment="1">
      <alignment vertical="center"/>
      <protection/>
    </xf>
    <xf numFmtId="4" fontId="17" fillId="0" borderId="20" xfId="20" applyNumberFormat="1" applyFont="1" applyBorder="1" applyAlignment="1">
      <alignment vertical="center"/>
      <protection/>
    </xf>
    <xf numFmtId="4" fontId="17" fillId="0" borderId="18" xfId="20" applyNumberFormat="1" applyFont="1" applyBorder="1" applyAlignment="1">
      <alignment vertical="center"/>
      <protection/>
    </xf>
    <xf numFmtId="0" fontId="12" fillId="0" borderId="0" xfId="0" applyFont="1" applyAlignment="1">
      <alignment/>
    </xf>
    <xf numFmtId="2" fontId="16" fillId="0" borderId="39" xfId="0" applyNumberFormat="1" applyFont="1" applyBorder="1" applyAlignment="1">
      <alignment horizontal="right"/>
    </xf>
    <xf numFmtId="2" fontId="16" fillId="0" borderId="2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2" fontId="16" fillId="0" borderId="19" xfId="0" applyNumberFormat="1" applyFont="1" applyBorder="1" applyAlignment="1">
      <alignment horizontal="right"/>
    </xf>
    <xf numFmtId="2" fontId="16" fillId="0" borderId="4" xfId="0" applyNumberFormat="1" applyFont="1" applyBorder="1" applyAlignment="1">
      <alignment horizontal="right"/>
    </xf>
    <xf numFmtId="2" fontId="3" fillId="0" borderId="40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0" fontId="4" fillId="0" borderId="0" xfId="20" applyFont="1" applyBorder="1">
      <alignment/>
      <protection/>
    </xf>
    <xf numFmtId="0" fontId="4" fillId="0" borderId="0" xfId="20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vertical="center"/>
      <protection/>
    </xf>
    <xf numFmtId="4" fontId="17" fillId="0" borderId="0" xfId="20" applyNumberFormat="1" applyFont="1" applyBorder="1" applyAlignment="1">
      <alignment vertical="center"/>
      <protection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17" fillId="0" borderId="41" xfId="20" applyFont="1" applyBorder="1" applyAlignment="1">
      <alignment/>
      <protection/>
    </xf>
    <xf numFmtId="0" fontId="17" fillId="0" borderId="0" xfId="20" applyFont="1" applyBorder="1" applyAlignment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7" fillId="0" borderId="38" xfId="20" applyFont="1" applyBorder="1" applyAlignment="1">
      <alignment/>
      <protection/>
    </xf>
    <xf numFmtId="0" fontId="18" fillId="0" borderId="23" xfId="20" applyFont="1" applyBorder="1" applyAlignment="1">
      <alignment horizontal="center"/>
      <protection/>
    </xf>
    <xf numFmtId="0" fontId="17" fillId="0" borderId="23" xfId="20" applyFont="1" applyBorder="1" applyAlignment="1">
      <alignment horizontal="left"/>
      <protection/>
    </xf>
    <xf numFmtId="4" fontId="17" fillId="0" borderId="23" xfId="20" applyNumberFormat="1" applyFont="1" applyBorder="1">
      <alignment/>
      <protection/>
    </xf>
    <xf numFmtId="0" fontId="17" fillId="0" borderId="23" xfId="20" applyFont="1" applyBorder="1" applyAlignment="1">
      <alignment horizontal="center"/>
      <protection/>
    </xf>
    <xf numFmtId="0" fontId="0" fillId="0" borderId="24" xfId="0" applyBorder="1" applyAlignment="1">
      <alignment/>
    </xf>
    <xf numFmtId="0" fontId="17" fillId="0" borderId="41" xfId="20" applyFont="1" applyBorder="1" applyAlignment="1">
      <alignment horizontal="left"/>
      <protection/>
    </xf>
    <xf numFmtId="0" fontId="17" fillId="0" borderId="0" xfId="20" applyFont="1" applyBorder="1" applyAlignment="1">
      <alignment horizontal="left" vertical="center"/>
      <protection/>
    </xf>
    <xf numFmtId="0" fontId="4" fillId="0" borderId="42" xfId="20" applyBorder="1" applyAlignment="1">
      <alignment horizontal="center"/>
      <protection/>
    </xf>
    <xf numFmtId="0" fontId="4" fillId="0" borderId="25" xfId="20" applyBorder="1" applyAlignment="1">
      <alignment horizontal="center"/>
      <protection/>
    </xf>
    <xf numFmtId="0" fontId="4" fillId="0" borderId="25" xfId="20" applyBorder="1">
      <alignment/>
      <protection/>
    </xf>
    <xf numFmtId="0" fontId="4" fillId="0" borderId="41" xfId="20" applyBorder="1" applyAlignment="1">
      <alignment horizontal="center"/>
      <protection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20" applyAlignment="1">
      <alignment/>
      <protection/>
    </xf>
    <xf numFmtId="0" fontId="8" fillId="0" borderId="0" xfId="20" applyFont="1" applyAlignment="1">
      <alignment horizontal="center"/>
      <protection/>
    </xf>
    <xf numFmtId="0" fontId="6" fillId="0" borderId="0" xfId="20" applyFont="1" applyAlignment="1">
      <alignment/>
      <protection/>
    </xf>
    <xf numFmtId="0" fontId="7" fillId="0" borderId="0" xfId="20" applyFont="1" applyAlignment="1">
      <alignment horizontal="center"/>
      <protection/>
    </xf>
    <xf numFmtId="0" fontId="3" fillId="0" borderId="6" xfId="0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0" fontId="1" fillId="0" borderId="0" xfId="20" applyFont="1" applyAlignment="1">
      <alignment horizontal="center"/>
      <protection/>
    </xf>
    <xf numFmtId="0" fontId="4" fillId="0" borderId="0" xfId="20" applyAlignment="1">
      <alignment horizontal="center"/>
      <protection/>
    </xf>
    <xf numFmtId="0" fontId="2" fillId="0" borderId="0" xfId="20" applyFont="1" applyAlignment="1">
      <alignment/>
      <protection/>
    </xf>
    <xf numFmtId="0" fontId="0" fillId="0" borderId="0" xfId="0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2" fontId="3" fillId="0" borderId="43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44" xfId="0" applyNumberFormat="1" applyFont="1" applyBorder="1" applyAlignment="1">
      <alignment horizontal="right"/>
    </xf>
    <xf numFmtId="2" fontId="3" fillId="0" borderId="30" xfId="0" applyNumberFormat="1" applyFont="1" applyBorder="1" applyAlignment="1">
      <alignment horizontal="right"/>
    </xf>
    <xf numFmtId="2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2" fontId="3" fillId="0" borderId="27" xfId="0" applyNumberFormat="1" applyFont="1" applyBorder="1" applyAlignment="1">
      <alignment horizontal="right"/>
    </xf>
    <xf numFmtId="0" fontId="3" fillId="0" borderId="42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38" xfId="0" applyBorder="1" applyAlignment="1">
      <alignment vertical="center"/>
    </xf>
    <xf numFmtId="2" fontId="3" fillId="0" borderId="34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2" fontId="16" fillId="0" borderId="15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19" xfId="0" applyFont="1" applyBorder="1" applyAlignment="1">
      <alignment/>
    </xf>
    <xf numFmtId="2" fontId="3" fillId="0" borderId="9" xfId="0" applyNumberFormat="1" applyFont="1" applyBorder="1" applyAlignment="1">
      <alignment/>
    </xf>
    <xf numFmtId="0" fontId="2" fillId="0" borderId="0" xfId="20" applyFont="1" applyAlignment="1">
      <alignment horizontal="left"/>
      <protection/>
    </xf>
    <xf numFmtId="0" fontId="4" fillId="0" borderId="0" xfId="20" applyAlignment="1">
      <alignment horizontal="left"/>
      <protection/>
    </xf>
    <xf numFmtId="0" fontId="3" fillId="0" borderId="4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14" fillId="0" borderId="0" xfId="0" applyFont="1" applyBorder="1" applyAlignment="1">
      <alignment horizontal="center"/>
    </xf>
    <xf numFmtId="2" fontId="3" fillId="0" borderId="6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3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2" fontId="16" fillId="0" borderId="3" xfId="0" applyNumberFormat="1" applyFont="1" applyBorder="1" applyAlignment="1">
      <alignment horizontal="right"/>
    </xf>
    <xf numFmtId="0" fontId="16" fillId="0" borderId="41" xfId="0" applyFont="1" applyBorder="1" applyAlignment="1">
      <alignment/>
    </xf>
    <xf numFmtId="0" fontId="3" fillId="0" borderId="41" xfId="0" applyFont="1" applyBorder="1" applyAlignment="1">
      <alignment horizontal="left"/>
    </xf>
    <xf numFmtId="0" fontId="16" fillId="0" borderId="42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2" fontId="16" fillId="0" borderId="1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4 EjePreCumMeta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usica\mc\2005\ley%20responsabilidad%20fiscal\acuerdo%203949%20Legislatura\Legisla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 Programacion Financiera"/>
      <sheetName val="Anexo 1 Archi TXT"/>
      <sheetName val="anexo 2 "/>
      <sheetName val="anexo 2 Archi-TXT"/>
      <sheetName val="Anexo 2 Bis"/>
      <sheetName val="anexo 2 bis Archi-TXT"/>
      <sheetName val="anexo 3 "/>
      <sheetName val="Anexo 3 Archi txt"/>
      <sheetName val="Anexo 4 "/>
      <sheetName val="anexo 4 arch txt "/>
      <sheetName val="especificaciones informaticas"/>
      <sheetName val="Hoja1"/>
    </sheetNames>
    <sheetDataSet>
      <sheetData sheetId="2">
        <row r="17">
          <cell r="O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="75" zoomScaleNormal="75" workbookViewId="0" topLeftCell="A1">
      <selection activeCell="I15" sqref="I15"/>
    </sheetView>
  </sheetViews>
  <sheetFormatPr defaultColWidth="11.00390625" defaultRowHeight="12.75"/>
  <cols>
    <col min="1" max="1" width="9.25390625" style="38" customWidth="1"/>
    <col min="2" max="2" width="5.50390625" style="38" customWidth="1"/>
    <col min="3" max="3" width="26.00390625" style="39" customWidth="1"/>
    <col min="4" max="4" width="3.50390625" style="39" customWidth="1"/>
    <col min="5" max="5" width="2.625" style="39" customWidth="1"/>
    <col min="6" max="6" width="3.125" style="39" customWidth="1"/>
    <col min="7" max="7" width="3.375" style="39" customWidth="1"/>
    <col min="8" max="8" width="13.375" style="39" customWidth="1"/>
    <col min="9" max="10" width="13.75390625" style="39" customWidth="1"/>
    <col min="11" max="11" width="12.375" style="39" customWidth="1"/>
    <col min="12" max="12" width="16.00390625" style="39" customWidth="1"/>
    <col min="13" max="16384" width="10.00390625" style="39" customWidth="1"/>
  </cols>
  <sheetData>
    <row r="1" spans="1:16" ht="15">
      <c r="A1" s="208" t="s">
        <v>0</v>
      </c>
      <c r="B1" s="208"/>
      <c r="C1" s="209"/>
      <c r="D1" s="209"/>
      <c r="E1" s="209"/>
      <c r="F1" s="209"/>
      <c r="G1" s="209"/>
      <c r="H1" s="209"/>
      <c r="I1" s="209"/>
      <c r="J1" s="209"/>
      <c r="K1" s="209"/>
      <c r="L1" s="38"/>
      <c r="M1" s="38"/>
      <c r="N1" s="38"/>
      <c r="O1" s="38"/>
      <c r="P1" s="38"/>
    </row>
    <row r="2" spans="1:16" s="40" customFormat="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s="40" customFormat="1" ht="12.75">
      <c r="A3" s="210" t="s">
        <v>114</v>
      </c>
      <c r="B3" s="210"/>
      <c r="C3" s="196"/>
      <c r="D3" s="196"/>
      <c r="E3" s="196"/>
      <c r="F3" s="196"/>
      <c r="G3" s="196"/>
      <c r="H3" s="196"/>
      <c r="I3" s="196"/>
      <c r="J3" s="196"/>
      <c r="K3" s="196"/>
      <c r="L3" s="39"/>
      <c r="M3" s="39"/>
      <c r="N3" s="39"/>
      <c r="O3" s="39"/>
      <c r="P3" s="39"/>
    </row>
    <row r="4" spans="1:3" ht="12.75">
      <c r="A4" s="39"/>
      <c r="B4" s="39"/>
      <c r="C4" s="41"/>
    </row>
    <row r="5" spans="1:11" ht="12.75">
      <c r="A5" s="83" t="s">
        <v>161</v>
      </c>
      <c r="B5" s="42"/>
      <c r="C5" s="43"/>
      <c r="D5" s="43"/>
      <c r="E5" s="43"/>
      <c r="F5" s="43"/>
      <c r="G5" s="43"/>
      <c r="H5" s="43"/>
      <c r="I5" s="27"/>
      <c r="J5" s="27" t="s">
        <v>40</v>
      </c>
      <c r="K5" s="28" t="s">
        <v>162</v>
      </c>
    </row>
    <row r="6" spans="1:11" ht="12.75">
      <c r="A6" s="83" t="s">
        <v>171</v>
      </c>
      <c r="B6" s="29">
        <v>2007</v>
      </c>
      <c r="C6" s="30"/>
      <c r="D6" s="27"/>
      <c r="E6" s="27"/>
      <c r="F6" s="43"/>
      <c r="G6" s="27"/>
      <c r="H6" s="27"/>
      <c r="I6" s="27"/>
      <c r="J6" s="27"/>
      <c r="K6" s="27"/>
    </row>
    <row r="7" spans="1:11" ht="12.75">
      <c r="A7" s="42"/>
      <c r="B7" s="42"/>
      <c r="C7" s="30"/>
      <c r="D7" s="27"/>
      <c r="E7" s="27"/>
      <c r="F7" s="27"/>
      <c r="G7" s="27"/>
      <c r="H7" s="27"/>
      <c r="I7" s="27"/>
      <c r="J7" s="27"/>
      <c r="K7" s="27"/>
    </row>
    <row r="8" spans="1:2" ht="0.75" customHeight="1">
      <c r="A8" s="33"/>
      <c r="B8" s="33"/>
    </row>
    <row r="9" spans="1:12" ht="13.5" customHeight="1">
      <c r="A9" s="44"/>
      <c r="B9" s="45"/>
      <c r="C9" s="46"/>
      <c r="D9" s="45"/>
      <c r="E9" s="45"/>
      <c r="F9" s="45"/>
      <c r="G9" s="45"/>
      <c r="H9" s="47"/>
      <c r="I9" s="45"/>
      <c r="J9" s="48"/>
      <c r="K9" s="48"/>
      <c r="L9" s="94" t="s">
        <v>119</v>
      </c>
    </row>
    <row r="10" spans="1:12" ht="12.75">
      <c r="A10" s="49"/>
      <c r="B10" s="33"/>
      <c r="C10" s="50" t="s">
        <v>46</v>
      </c>
      <c r="D10" s="50"/>
      <c r="E10" s="50"/>
      <c r="F10" s="50"/>
      <c r="G10" s="50"/>
      <c r="H10" s="87" t="s">
        <v>115</v>
      </c>
      <c r="I10" s="87" t="s">
        <v>116</v>
      </c>
      <c r="J10" s="87" t="s">
        <v>117</v>
      </c>
      <c r="K10" s="87" t="s">
        <v>118</v>
      </c>
      <c r="L10" s="95" t="s">
        <v>120</v>
      </c>
    </row>
    <row r="11" spans="1:12" ht="12.75">
      <c r="A11" s="51"/>
      <c r="B11" s="52"/>
      <c r="C11" s="53"/>
      <c r="D11" s="53"/>
      <c r="E11" s="53"/>
      <c r="F11" s="53"/>
      <c r="G11" s="53"/>
      <c r="H11" s="54"/>
      <c r="I11" s="52"/>
      <c r="J11" s="55"/>
      <c r="K11" s="55"/>
      <c r="L11" s="98" t="s">
        <v>27</v>
      </c>
    </row>
    <row r="12" spans="1:12" ht="12.75">
      <c r="A12" s="49"/>
      <c r="B12" s="33"/>
      <c r="C12" s="27"/>
      <c r="D12" s="27"/>
      <c r="E12" s="27"/>
      <c r="F12" s="27"/>
      <c r="G12" s="27"/>
      <c r="H12" s="56"/>
      <c r="I12" s="56"/>
      <c r="J12" s="56"/>
      <c r="K12" s="90"/>
      <c r="L12" s="56"/>
    </row>
    <row r="13" spans="1:12" ht="12.75">
      <c r="A13" s="49" t="s">
        <v>53</v>
      </c>
      <c r="B13" s="88">
        <v>1</v>
      </c>
      <c r="C13" s="27" t="s">
        <v>54</v>
      </c>
      <c r="D13" s="57"/>
      <c r="E13" s="57"/>
      <c r="F13" s="57"/>
      <c r="G13" s="58"/>
      <c r="H13" s="96">
        <v>0</v>
      </c>
      <c r="I13" s="96">
        <v>0</v>
      </c>
      <c r="J13" s="96">
        <v>0</v>
      </c>
      <c r="K13" s="91">
        <v>0</v>
      </c>
      <c r="L13" s="96">
        <f>SUM(H13:K13)</f>
        <v>0</v>
      </c>
    </row>
    <row r="14" spans="1:13" ht="12.75">
      <c r="A14" s="49" t="s">
        <v>56</v>
      </c>
      <c r="B14" s="88">
        <v>2</v>
      </c>
      <c r="C14" s="42" t="s">
        <v>57</v>
      </c>
      <c r="D14" s="57"/>
      <c r="E14" s="57"/>
      <c r="F14" s="57"/>
      <c r="G14" s="58"/>
      <c r="H14" s="97">
        <v>4420237</v>
      </c>
      <c r="I14" s="97">
        <v>5347427</v>
      </c>
      <c r="J14" s="97">
        <v>4770115</v>
      </c>
      <c r="K14" s="92">
        <v>5347427</v>
      </c>
      <c r="L14" s="96">
        <f aca="true" t="shared" si="0" ref="L14:L26">SUM(H14:K14)</f>
        <v>19885206</v>
      </c>
      <c r="M14" s="102">
        <f>2482218-411100</f>
        <v>2071118</v>
      </c>
    </row>
    <row r="15" spans="1:13" ht="19.5" customHeight="1">
      <c r="A15" s="49" t="s">
        <v>59</v>
      </c>
      <c r="B15" s="88">
        <v>3</v>
      </c>
      <c r="C15" s="42" t="s">
        <v>60</v>
      </c>
      <c r="D15" s="57"/>
      <c r="E15" s="57"/>
      <c r="F15" s="57"/>
      <c r="G15" s="58"/>
      <c r="H15" s="96">
        <f>+H13-H14</f>
        <v>-4420237</v>
      </c>
      <c r="I15" s="96">
        <f>+I13-I14</f>
        <v>-5347427</v>
      </c>
      <c r="J15" s="96">
        <f>+J13-J14</f>
        <v>-4770115</v>
      </c>
      <c r="K15" s="91">
        <f>+K13-K14</f>
        <v>-5347427</v>
      </c>
      <c r="L15" s="99">
        <f t="shared" si="0"/>
        <v>-19885206</v>
      </c>
      <c r="M15" s="102"/>
    </row>
    <row r="16" spans="1:13" ht="12.75">
      <c r="A16" s="49" t="s">
        <v>61</v>
      </c>
      <c r="B16" s="88">
        <v>4</v>
      </c>
      <c r="C16" s="42" t="s">
        <v>62</v>
      </c>
      <c r="D16" s="59"/>
      <c r="E16" s="59"/>
      <c r="F16" s="59"/>
      <c r="G16" s="60"/>
      <c r="H16" s="91">
        <v>0</v>
      </c>
      <c r="I16" s="96">
        <v>0</v>
      </c>
      <c r="J16" s="96">
        <v>0</v>
      </c>
      <c r="K16" s="91">
        <v>0</v>
      </c>
      <c r="L16" s="96">
        <f t="shared" si="0"/>
        <v>0</v>
      </c>
      <c r="M16" s="102"/>
    </row>
    <row r="17" spans="1:13" ht="12.75">
      <c r="A17" s="49" t="s">
        <v>63</v>
      </c>
      <c r="B17" s="88">
        <v>5</v>
      </c>
      <c r="C17" s="42" t="s">
        <v>64</v>
      </c>
      <c r="D17" s="57"/>
      <c r="E17" s="57"/>
      <c r="F17" s="57"/>
      <c r="G17" s="58"/>
      <c r="H17" s="97">
        <v>27094</v>
      </c>
      <c r="I17" s="97">
        <v>78921</v>
      </c>
      <c r="J17" s="97">
        <v>78921</v>
      </c>
      <c r="K17" s="92">
        <v>78921</v>
      </c>
      <c r="L17" s="97">
        <f t="shared" si="0"/>
        <v>263857</v>
      </c>
      <c r="M17" s="102">
        <f>181100+230000</f>
        <v>411100</v>
      </c>
    </row>
    <row r="18" spans="1:13" ht="19.5" customHeight="1">
      <c r="A18" s="49" t="s">
        <v>65</v>
      </c>
      <c r="B18" s="88">
        <v>6</v>
      </c>
      <c r="C18" s="42" t="s">
        <v>66</v>
      </c>
      <c r="D18" s="57"/>
      <c r="E18" s="57"/>
      <c r="F18" s="57"/>
      <c r="G18" s="58"/>
      <c r="H18" s="96">
        <f>+H15+H16-H17</f>
        <v>-4447331</v>
      </c>
      <c r="I18" s="96">
        <f>+I15+I16-I17</f>
        <v>-5426348</v>
      </c>
      <c r="J18" s="96">
        <f>+J15+J16-J17</f>
        <v>-4849036</v>
      </c>
      <c r="K18" s="91">
        <f>+K15+K16-K17</f>
        <v>-5426348</v>
      </c>
      <c r="L18" s="96">
        <f t="shared" si="0"/>
        <v>-20149063</v>
      </c>
      <c r="M18" s="102"/>
    </row>
    <row r="19" spans="1:12" ht="12.75">
      <c r="A19" s="49"/>
      <c r="B19" s="88">
        <v>7</v>
      </c>
      <c r="C19" s="83" t="s">
        <v>121</v>
      </c>
      <c r="D19" s="57"/>
      <c r="E19" s="57"/>
      <c r="F19" s="57"/>
      <c r="G19" s="58"/>
      <c r="H19" s="96">
        <f aca="true" t="shared" si="1" ref="H19:K20">+H13+H16</f>
        <v>0</v>
      </c>
      <c r="I19" s="96">
        <f t="shared" si="1"/>
        <v>0</v>
      </c>
      <c r="J19" s="96">
        <f t="shared" si="1"/>
        <v>0</v>
      </c>
      <c r="K19" s="91">
        <f t="shared" si="1"/>
        <v>0</v>
      </c>
      <c r="L19" s="96">
        <f t="shared" si="0"/>
        <v>0</v>
      </c>
    </row>
    <row r="20" spans="1:12" ht="12.75">
      <c r="A20" s="49"/>
      <c r="B20" s="88">
        <v>8</v>
      </c>
      <c r="C20" s="83" t="s">
        <v>122</v>
      </c>
      <c r="D20" s="57"/>
      <c r="E20" s="57"/>
      <c r="F20" s="57"/>
      <c r="G20" s="58"/>
      <c r="H20" s="97">
        <f t="shared" si="1"/>
        <v>4447331</v>
      </c>
      <c r="I20" s="97">
        <f t="shared" si="1"/>
        <v>5426348</v>
      </c>
      <c r="J20" s="97">
        <f t="shared" si="1"/>
        <v>4849036</v>
      </c>
      <c r="K20" s="92">
        <f t="shared" si="1"/>
        <v>5426348</v>
      </c>
      <c r="L20" s="96">
        <f t="shared" si="0"/>
        <v>20149063</v>
      </c>
    </row>
    <row r="21" spans="1:12" ht="18" customHeight="1">
      <c r="A21" s="49" t="s">
        <v>67</v>
      </c>
      <c r="B21" s="88">
        <v>9</v>
      </c>
      <c r="C21" s="42" t="s">
        <v>68</v>
      </c>
      <c r="D21" s="57"/>
      <c r="E21" s="57"/>
      <c r="F21" s="57"/>
      <c r="G21" s="58"/>
      <c r="H21" s="96">
        <v>0</v>
      </c>
      <c r="I21" s="96">
        <v>0</v>
      </c>
      <c r="J21" s="96">
        <v>0</v>
      </c>
      <c r="K21" s="91">
        <v>0</v>
      </c>
      <c r="L21" s="99">
        <f t="shared" si="0"/>
        <v>0</v>
      </c>
    </row>
    <row r="22" spans="1:12" ht="12.75">
      <c r="A22" s="49" t="s">
        <v>69</v>
      </c>
      <c r="B22" s="88">
        <v>10</v>
      </c>
      <c r="C22" s="42" t="s">
        <v>70</v>
      </c>
      <c r="D22" s="57"/>
      <c r="E22" s="57"/>
      <c r="F22" s="57"/>
      <c r="G22" s="58"/>
      <c r="H22" s="96">
        <v>0</v>
      </c>
      <c r="I22" s="96">
        <v>0</v>
      </c>
      <c r="J22" s="96">
        <v>0</v>
      </c>
      <c r="K22" s="91">
        <v>0</v>
      </c>
      <c r="L22" s="96">
        <f t="shared" si="0"/>
        <v>0</v>
      </c>
    </row>
    <row r="23" spans="1:12" ht="19.5" customHeight="1">
      <c r="A23" s="49" t="s">
        <v>71</v>
      </c>
      <c r="B23" s="88">
        <v>11</v>
      </c>
      <c r="C23" s="42" t="s">
        <v>72</v>
      </c>
      <c r="D23" s="57"/>
      <c r="E23" s="57"/>
      <c r="F23" s="57"/>
      <c r="G23" s="58"/>
      <c r="H23" s="97">
        <f>+H18+H21-H22</f>
        <v>-4447331</v>
      </c>
      <c r="I23" s="97">
        <f>+I18+I21-I22</f>
        <v>-5426348</v>
      </c>
      <c r="J23" s="97">
        <f>+J18+J21-J22</f>
        <v>-4849036</v>
      </c>
      <c r="K23" s="97">
        <f>+K18+K21-K22</f>
        <v>-5426348</v>
      </c>
      <c r="L23" s="97">
        <f t="shared" si="0"/>
        <v>-20149063</v>
      </c>
    </row>
    <row r="24" spans="1:12" ht="18.75" customHeight="1">
      <c r="A24" s="49" t="s">
        <v>73</v>
      </c>
      <c r="B24" s="88">
        <v>12</v>
      </c>
      <c r="C24" s="42" t="s">
        <v>74</v>
      </c>
      <c r="D24" s="57"/>
      <c r="E24" s="57"/>
      <c r="F24" s="57"/>
      <c r="G24" s="58"/>
      <c r="H24" s="96"/>
      <c r="I24" s="96"/>
      <c r="J24" s="96"/>
      <c r="K24" s="91"/>
      <c r="L24" s="96">
        <f t="shared" si="0"/>
        <v>0</v>
      </c>
    </row>
    <row r="25" spans="1:12" ht="12.75">
      <c r="A25" s="49" t="s">
        <v>75</v>
      </c>
      <c r="B25" s="88">
        <v>13</v>
      </c>
      <c r="C25" s="42" t="s">
        <v>76</v>
      </c>
      <c r="D25" s="57"/>
      <c r="E25" s="57"/>
      <c r="F25" s="57"/>
      <c r="G25" s="58"/>
      <c r="H25" s="96">
        <v>0</v>
      </c>
      <c r="I25" s="96">
        <v>0</v>
      </c>
      <c r="J25" s="96">
        <v>0</v>
      </c>
      <c r="K25" s="91">
        <v>0</v>
      </c>
      <c r="L25" s="96">
        <f t="shared" si="0"/>
        <v>0</v>
      </c>
    </row>
    <row r="26" spans="1:12" ht="18.75" customHeight="1">
      <c r="A26" s="49" t="s">
        <v>78</v>
      </c>
      <c r="B26" s="88">
        <v>14</v>
      </c>
      <c r="C26" s="42" t="s">
        <v>79</v>
      </c>
      <c r="D26" s="57"/>
      <c r="E26" s="57"/>
      <c r="F26" s="57"/>
      <c r="G26" s="58"/>
      <c r="H26" s="96">
        <f>+H24-H25</f>
        <v>0</v>
      </c>
      <c r="I26" s="96">
        <f>+I24-I25</f>
        <v>0</v>
      </c>
      <c r="J26" s="96">
        <f>+J24-J25</f>
        <v>0</v>
      </c>
      <c r="K26" s="91">
        <f>+K24-K25</f>
        <v>0</v>
      </c>
      <c r="L26" s="96">
        <f t="shared" si="0"/>
        <v>0</v>
      </c>
    </row>
    <row r="27" spans="1:12" s="64" customFormat="1" ht="24.75" customHeight="1">
      <c r="A27" s="61" t="s">
        <v>80</v>
      </c>
      <c r="B27" s="89">
        <v>15</v>
      </c>
      <c r="C27" s="93" t="s">
        <v>81</v>
      </c>
      <c r="D27" s="62"/>
      <c r="E27" s="62"/>
      <c r="F27" s="62"/>
      <c r="G27" s="63"/>
      <c r="H27" s="104">
        <f>+H23+H26</f>
        <v>-4447331</v>
      </c>
      <c r="I27" s="104">
        <f>+I23+I26</f>
        <v>-5426348</v>
      </c>
      <c r="J27" s="104">
        <f>+J23+J26</f>
        <v>-4849036</v>
      </c>
      <c r="K27" s="104">
        <f>+K23+K26</f>
        <v>-5426348</v>
      </c>
      <c r="L27" s="104">
        <f>+L23+L26</f>
        <v>-20149063</v>
      </c>
    </row>
    <row r="28" spans="8:10" ht="12.75">
      <c r="H28" s="102">
        <f>507300.35+110716.88</f>
        <v>618017.23</v>
      </c>
      <c r="I28" s="102">
        <f>1051409.42+238840.92-618017.23</f>
        <v>672233.1099999999</v>
      </c>
      <c r="J28" s="102">
        <f>1511041.82+417731.58-I28-H28</f>
        <v>638523.0600000003</v>
      </c>
    </row>
    <row r="30" spans="1:11" s="67" customFormat="1" ht="21" customHeight="1">
      <c r="A30" s="65"/>
      <c r="B30" s="65"/>
      <c r="C30" s="66"/>
      <c r="D30" s="199"/>
      <c r="E30" s="199"/>
      <c r="F30" s="199"/>
      <c r="G30" s="199"/>
      <c r="H30" s="198"/>
      <c r="I30" s="198"/>
      <c r="J30" s="199"/>
      <c r="K30" s="198"/>
    </row>
    <row r="31" spans="1:11" s="67" customFormat="1" ht="9" customHeight="1">
      <c r="A31" s="65"/>
      <c r="B31" s="65"/>
      <c r="C31" s="68"/>
      <c r="D31" s="197"/>
      <c r="E31" s="197"/>
      <c r="F31" s="197"/>
      <c r="G31" s="197"/>
      <c r="H31" s="198"/>
      <c r="I31" s="198"/>
      <c r="J31" s="197"/>
      <c r="K31" s="198"/>
    </row>
    <row r="32" spans="1:11" s="67" customFormat="1" ht="9.75" customHeight="1">
      <c r="A32" s="65"/>
      <c r="B32" s="65"/>
      <c r="C32" s="68"/>
      <c r="D32" s="197"/>
      <c r="E32" s="197"/>
      <c r="F32" s="197"/>
      <c r="G32" s="197"/>
      <c r="H32" s="198"/>
      <c r="I32" s="198"/>
      <c r="J32" s="197"/>
      <c r="K32" s="198"/>
    </row>
  </sheetData>
  <mergeCells count="8">
    <mergeCell ref="A1:K1"/>
    <mergeCell ref="A3:K3"/>
    <mergeCell ref="J31:K31"/>
    <mergeCell ref="J32:K32"/>
    <mergeCell ref="D30:I30"/>
    <mergeCell ref="J30:K30"/>
    <mergeCell ref="D31:I31"/>
    <mergeCell ref="D32:I32"/>
  </mergeCells>
  <printOptions horizontalCentered="1"/>
  <pageMargins left="0.984251968503937" right="0.3937007874015748" top="1.7716535433070868" bottom="1" header="0" footer="0"/>
  <pageSetup horizontalDpi="300" verticalDpi="300" orientation="landscape" paperSize="9" scale="90" r:id="rId3"/>
  <legacyDrawing r:id="rId2"/>
  <oleObjects>
    <oleObject progId="PBrush" shapeId="84656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J18" sqref="J18"/>
    </sheetView>
  </sheetViews>
  <sheetFormatPr defaultColWidth="10.00390625" defaultRowHeight="12.75"/>
  <cols>
    <col min="1" max="4" width="10.00390625" style="39" customWidth="1"/>
    <col min="5" max="5" width="10.75390625" style="39" customWidth="1"/>
    <col min="6" max="6" width="10.00390625" style="39" customWidth="1"/>
    <col min="7" max="7" width="10.50390625" style="39" customWidth="1"/>
    <col min="8" max="16384" width="10.00390625" style="39" customWidth="1"/>
  </cols>
  <sheetData>
    <row r="1" spans="1:7" ht="12.75">
      <c r="A1" s="39" t="s">
        <v>27</v>
      </c>
      <c r="B1" s="39" t="s">
        <v>4</v>
      </c>
      <c r="C1" s="39" t="s">
        <v>28</v>
      </c>
      <c r="D1" s="39" t="s">
        <v>46</v>
      </c>
      <c r="E1" s="39" t="s">
        <v>43</v>
      </c>
      <c r="F1" s="39" t="s">
        <v>82</v>
      </c>
      <c r="G1" s="39" t="s">
        <v>83</v>
      </c>
    </row>
    <row r="2" spans="1:7" ht="12.75">
      <c r="A2" s="39">
        <f>+'Anexo 4 '!$B$6</f>
        <v>2007</v>
      </c>
      <c r="B2" s="39">
        <f>+'Anexo 4 '!$F$6+'Anexo 4 '!$D$6+'Anexo 4 '!$E$6+'Anexo 4 '!$G$6</f>
        <v>2</v>
      </c>
      <c r="C2" s="84" t="str">
        <f>+'Anexo 4 '!$K$5</f>
        <v>010102</v>
      </c>
      <c r="D2" s="39">
        <f>+'Anexo 4 '!B13</f>
        <v>1</v>
      </c>
      <c r="E2" s="106">
        <f>+'Anexo 4 '!H13</f>
        <v>0</v>
      </c>
      <c r="F2" s="106">
        <f>+'Anexo 4 '!I13</f>
        <v>0</v>
      </c>
      <c r="G2" s="106">
        <f>+'Anexo 4 '!J13</f>
        <v>0</v>
      </c>
    </row>
    <row r="3" spans="1:7" ht="12.75">
      <c r="A3" s="39">
        <f>+'Anexo 4 '!$B$6</f>
        <v>2007</v>
      </c>
      <c r="B3" s="39">
        <f>+'Anexo 4 '!$F$6+'Anexo 4 '!$D$6+'Anexo 4 '!$E$6+'Anexo 4 '!$G$6</f>
        <v>2</v>
      </c>
      <c r="C3" s="84" t="str">
        <f>+'Anexo 4 '!$K$5</f>
        <v>010102</v>
      </c>
      <c r="D3" s="39">
        <f>+'Anexo 4 '!B14</f>
        <v>2</v>
      </c>
      <c r="E3" s="106">
        <f>+'Anexo 4 '!H14</f>
        <v>5818558.11</v>
      </c>
      <c r="F3" s="106">
        <f>+'Anexo 4 '!I14</f>
        <v>5347427</v>
      </c>
      <c r="G3" s="106">
        <f>+'Anexo 4 '!J14</f>
        <v>471131.11000000034</v>
      </c>
    </row>
    <row r="4" spans="1:7" ht="12.75">
      <c r="A4" s="39">
        <f>+'Anexo 4 '!$B$6</f>
        <v>2007</v>
      </c>
      <c r="B4" s="39">
        <f>+'Anexo 4 '!$F$6+'Anexo 4 '!$D$6+'Anexo 4 '!$E$6+'Anexo 4 '!$G$6</f>
        <v>2</v>
      </c>
      <c r="C4" s="84" t="str">
        <f>+'Anexo 4 '!$K$5</f>
        <v>010102</v>
      </c>
      <c r="D4" s="39">
        <f>+'Anexo 4 '!B15</f>
        <v>3</v>
      </c>
      <c r="E4" s="106">
        <f>+'Anexo 4 '!H15</f>
        <v>-5818558.11</v>
      </c>
      <c r="F4" s="106">
        <f>+'Anexo 4 '!I15</f>
        <v>-5347427</v>
      </c>
      <c r="G4" s="106">
        <f>+'Anexo 4 '!J15</f>
        <v>-471131.11000000034</v>
      </c>
    </row>
    <row r="5" spans="1:7" ht="12.75">
      <c r="A5" s="39">
        <f>+'Anexo 4 '!$B$6</f>
        <v>2007</v>
      </c>
      <c r="B5" s="39">
        <f>+'Anexo 4 '!$F$6+'Anexo 4 '!$D$6+'Anexo 4 '!$E$6+'Anexo 4 '!$G$6</f>
        <v>2</v>
      </c>
      <c r="C5" s="84" t="str">
        <f>+'Anexo 4 '!$K$5</f>
        <v>010102</v>
      </c>
      <c r="D5" s="39">
        <f>+'Anexo 4 '!B16</f>
        <v>4</v>
      </c>
      <c r="E5" s="106">
        <f>+'Anexo 4 '!H16</f>
        <v>0</v>
      </c>
      <c r="F5" s="106">
        <f>+'Anexo 4 '!I16</f>
        <v>0</v>
      </c>
      <c r="G5" s="106">
        <f>+'Anexo 4 '!J16</f>
        <v>0</v>
      </c>
    </row>
    <row r="6" spans="1:7" ht="12.75">
      <c r="A6" s="39">
        <f>+'Anexo 4 '!$B$6</f>
        <v>2007</v>
      </c>
      <c r="B6" s="39">
        <f>+'Anexo 4 '!$F$6+'Anexo 4 '!$D$6+'Anexo 4 '!$E$6+'Anexo 4 '!$G$6</f>
        <v>2</v>
      </c>
      <c r="C6" s="84" t="str">
        <f>+'Anexo 4 '!$K$5</f>
        <v>010102</v>
      </c>
      <c r="D6" s="39">
        <f>+'Anexo 4 '!B17</f>
        <v>5</v>
      </c>
      <c r="E6" s="106">
        <f>+'Anexo 4 '!H17</f>
        <v>14450.8</v>
      </c>
      <c r="F6" s="106">
        <f>+'Anexo 4 '!I17</f>
        <v>78921</v>
      </c>
      <c r="G6" s="106">
        <f>+'Anexo 4 '!J17</f>
        <v>-64470.2</v>
      </c>
    </row>
    <row r="7" spans="1:7" ht="12.75">
      <c r="A7" s="39">
        <f>+'Anexo 4 '!$B$6</f>
        <v>2007</v>
      </c>
      <c r="B7" s="39">
        <f>+'Anexo 4 '!$F$6+'Anexo 4 '!$D$6+'Anexo 4 '!$E$6+'Anexo 4 '!$G$6</f>
        <v>2</v>
      </c>
      <c r="C7" s="84" t="str">
        <f>+'Anexo 4 '!$K$5</f>
        <v>010102</v>
      </c>
      <c r="D7" s="39">
        <f>+'Anexo 4 '!B18</f>
        <v>6</v>
      </c>
      <c r="E7" s="106">
        <f>+'Anexo 4 '!H18</f>
        <v>-5833008.91</v>
      </c>
      <c r="F7" s="106">
        <f>+'Anexo 4 '!I18</f>
        <v>-5426348</v>
      </c>
      <c r="G7" s="106">
        <f>+'Anexo 4 '!J18</f>
        <v>-406660.9100000003</v>
      </c>
    </row>
    <row r="8" spans="1:7" ht="12.75">
      <c r="A8" s="39">
        <f>+'Anexo 4 '!$B$6</f>
        <v>2007</v>
      </c>
      <c r="B8" s="39">
        <f>+'Anexo 4 '!$F$6+'Anexo 4 '!$D$6+'Anexo 4 '!$E$6+'Anexo 4 '!$G$6</f>
        <v>2</v>
      </c>
      <c r="C8" s="84" t="str">
        <f>+'Anexo 4 '!$K$5</f>
        <v>010102</v>
      </c>
      <c r="D8" s="39">
        <f>+'Anexo 4 '!B19</f>
        <v>7</v>
      </c>
      <c r="E8" s="106">
        <f>+'Anexo 4 '!H19</f>
        <v>0</v>
      </c>
      <c r="F8" s="106">
        <f>+'Anexo 4 '!I19</f>
        <v>0</v>
      </c>
      <c r="G8" s="106">
        <f>+'Anexo 4 '!J19</f>
        <v>0</v>
      </c>
    </row>
    <row r="9" spans="1:7" ht="12.75">
      <c r="A9" s="39">
        <f>+'Anexo 4 '!$B$6</f>
        <v>2007</v>
      </c>
      <c r="B9" s="39">
        <f>+'Anexo 4 '!$F$6+'Anexo 4 '!$D$6+'Anexo 4 '!$E$6+'Anexo 4 '!$G$6</f>
        <v>2</v>
      </c>
      <c r="C9" s="84" t="str">
        <f>+'Anexo 4 '!$K$5</f>
        <v>010102</v>
      </c>
      <c r="D9" s="39">
        <f>+'Anexo 4 '!B20</f>
        <v>8</v>
      </c>
      <c r="E9" s="106">
        <f>+'Anexo 4 '!H20</f>
        <v>5833008.91</v>
      </c>
      <c r="F9" s="106">
        <f>+'Anexo 4 '!I20</f>
        <v>5426348</v>
      </c>
      <c r="G9" s="106">
        <f>+'Anexo 4 '!J20</f>
        <v>406660.9100000003</v>
      </c>
    </row>
    <row r="10" spans="1:7" ht="12.75">
      <c r="A10" s="39">
        <f>+'Anexo 4 '!$B$6</f>
        <v>2007</v>
      </c>
      <c r="B10" s="39">
        <f>+'Anexo 4 '!$F$6+'Anexo 4 '!$D$6+'Anexo 4 '!$E$6+'Anexo 4 '!$G$6</f>
        <v>2</v>
      </c>
      <c r="C10" s="84" t="str">
        <f>+'Anexo 4 '!$K$5</f>
        <v>010102</v>
      </c>
      <c r="D10" s="39">
        <f>+'Anexo 4 '!B21</f>
        <v>9</v>
      </c>
      <c r="E10" s="106">
        <f>+'Anexo 4 '!H21</f>
        <v>0</v>
      </c>
      <c r="F10" s="106">
        <f>+'Anexo 4 '!I21</f>
        <v>0</v>
      </c>
      <c r="G10" s="106">
        <f>+'Anexo 4 '!J21</f>
        <v>0</v>
      </c>
    </row>
    <row r="11" spans="1:7" ht="12.75">
      <c r="A11" s="39">
        <f>+'Anexo 4 '!$B$6</f>
        <v>2007</v>
      </c>
      <c r="B11" s="39">
        <f>+'Anexo 4 '!$F$6+'Anexo 4 '!$D$6+'Anexo 4 '!$E$6+'Anexo 4 '!$G$6</f>
        <v>2</v>
      </c>
      <c r="C11" s="84" t="str">
        <f>+'Anexo 4 '!$K$5</f>
        <v>010102</v>
      </c>
      <c r="D11" s="39">
        <f>+'Anexo 4 '!B22</f>
        <v>10</v>
      </c>
      <c r="E11" s="106">
        <f>+'Anexo 4 '!H22</f>
        <v>0</v>
      </c>
      <c r="F11" s="106">
        <f>+'Anexo 4 '!I22</f>
        <v>0</v>
      </c>
      <c r="G11" s="106">
        <f>+'Anexo 4 '!J22</f>
        <v>0</v>
      </c>
    </row>
    <row r="12" spans="1:7" ht="12.75">
      <c r="A12" s="39">
        <f>+'Anexo 4 '!$B$6</f>
        <v>2007</v>
      </c>
      <c r="B12" s="39">
        <f>+'Anexo 4 '!$F$6+'Anexo 4 '!$D$6+'Anexo 4 '!$E$6+'Anexo 4 '!$G$6</f>
        <v>2</v>
      </c>
      <c r="C12" s="84" t="str">
        <f>+'Anexo 4 '!$K$5</f>
        <v>010102</v>
      </c>
      <c r="D12" s="39">
        <f>+'Anexo 4 '!B23</f>
        <v>11</v>
      </c>
      <c r="E12" s="106">
        <f>+'Anexo 4 '!H23</f>
        <v>-5833008.91</v>
      </c>
      <c r="F12" s="106">
        <f>+'Anexo 4 '!I23</f>
        <v>-5426348</v>
      </c>
      <c r="G12" s="106">
        <f>+'Anexo 4 '!J23</f>
        <v>-406660.9100000003</v>
      </c>
    </row>
    <row r="13" spans="1:7" ht="12.75">
      <c r="A13" s="39">
        <f>+'Anexo 4 '!$B$6</f>
        <v>2007</v>
      </c>
      <c r="B13" s="39">
        <f>+'Anexo 4 '!$F$6+'Anexo 4 '!$D$6+'Anexo 4 '!$E$6+'Anexo 4 '!$G$6</f>
        <v>2</v>
      </c>
      <c r="C13" s="84" t="str">
        <f>+'Anexo 4 '!$K$5</f>
        <v>010102</v>
      </c>
      <c r="D13" s="39">
        <f>+'Anexo 4 '!B24</f>
        <v>12</v>
      </c>
      <c r="E13" s="106">
        <f>+'Anexo 4 '!H24</f>
        <v>0</v>
      </c>
      <c r="F13" s="106">
        <f>+'Anexo 4 '!I24</f>
        <v>0</v>
      </c>
      <c r="G13" s="106">
        <f>+'Anexo 4 '!J24</f>
        <v>0</v>
      </c>
    </row>
    <row r="14" spans="1:7" ht="12.75">
      <c r="A14" s="39">
        <f>+'Anexo 4 '!$B$6</f>
        <v>2007</v>
      </c>
      <c r="B14" s="39">
        <f>+'Anexo 4 '!$F$6+'Anexo 4 '!$D$6+'Anexo 4 '!$E$6+'Anexo 4 '!$G$6</f>
        <v>2</v>
      </c>
      <c r="C14" s="84" t="str">
        <f>+'Anexo 4 '!$K$5</f>
        <v>010102</v>
      </c>
      <c r="D14" s="39">
        <f>+'Anexo 4 '!B25</f>
        <v>13</v>
      </c>
      <c r="E14" s="106">
        <f>+'Anexo 4 '!H25</f>
        <v>0</v>
      </c>
      <c r="F14" s="106">
        <f>+'Anexo 4 '!I25</f>
        <v>0</v>
      </c>
      <c r="G14" s="106">
        <f>+'Anexo 4 '!J25</f>
        <v>0</v>
      </c>
    </row>
    <row r="15" spans="1:7" ht="12.75">
      <c r="A15" s="39">
        <f>+'Anexo 4 '!$B$6</f>
        <v>2007</v>
      </c>
      <c r="B15" s="39">
        <f>+'Anexo 4 '!$F$6+'Anexo 4 '!$D$6+'Anexo 4 '!$E$6+'Anexo 4 '!$G$6</f>
        <v>2</v>
      </c>
      <c r="C15" s="84" t="str">
        <f>+'Anexo 4 '!$K$5</f>
        <v>010102</v>
      </c>
      <c r="D15" s="39">
        <f>+'Anexo 4 '!B26</f>
        <v>14</v>
      </c>
      <c r="E15" s="106">
        <f>+'Anexo 4 '!H26</f>
        <v>0</v>
      </c>
      <c r="F15" s="106">
        <f>+'Anexo 4 '!I26</f>
        <v>0</v>
      </c>
      <c r="G15" s="106">
        <f>+'Anexo 4 '!J26</f>
        <v>0</v>
      </c>
    </row>
    <row r="16" spans="1:7" ht="12.75">
      <c r="A16" s="39">
        <f>+'Anexo 4 '!$B$6</f>
        <v>2007</v>
      </c>
      <c r="B16" s="39">
        <f>+'Anexo 4 '!$F$6+'Anexo 4 '!$D$6+'Anexo 4 '!$E$6+'Anexo 4 '!$G$6</f>
        <v>2</v>
      </c>
      <c r="C16" s="84" t="str">
        <f>+'Anexo 4 '!$K$5</f>
        <v>010102</v>
      </c>
      <c r="D16" s="39">
        <f>+'Anexo 4 '!B27</f>
        <v>15</v>
      </c>
      <c r="E16" s="106">
        <f>+'Anexo 4 '!H27</f>
        <v>-5833008.91</v>
      </c>
      <c r="F16" s="106">
        <f>+'Anexo 4 '!I27</f>
        <v>-5426348</v>
      </c>
      <c r="G16" s="106">
        <f>+'Anexo 4 '!J27</f>
        <v>-406660.9100000003</v>
      </c>
    </row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X39"/>
  <sheetViews>
    <sheetView workbookViewId="0" topLeftCell="A1">
      <selection activeCell="A14" sqref="A14"/>
    </sheetView>
  </sheetViews>
  <sheetFormatPr defaultColWidth="11.00390625" defaultRowHeight="12.75"/>
  <cols>
    <col min="2" max="2" width="7.00390625" style="0" customWidth="1"/>
    <col min="4" max="4" width="5.875" style="0" customWidth="1"/>
    <col min="5" max="5" width="6.25390625" style="0" customWidth="1"/>
    <col min="6" max="6" width="7.25390625" style="0" customWidth="1"/>
    <col min="7" max="7" width="11.00390625" style="0" hidden="1" customWidth="1"/>
    <col min="10" max="10" width="13.375" style="0" customWidth="1"/>
    <col min="11" max="11" width="20.25390625" style="0" customWidth="1"/>
  </cols>
  <sheetData>
    <row r="1" spans="1:11" ht="15">
      <c r="A1" s="208" t="s">
        <v>0</v>
      </c>
      <c r="B1" s="208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2.75">
      <c r="A3" s="236" t="s">
        <v>168</v>
      </c>
      <c r="B3" s="236"/>
      <c r="C3" s="237"/>
      <c r="D3" s="237"/>
      <c r="E3" s="237"/>
      <c r="F3" s="237"/>
      <c r="G3" s="237"/>
      <c r="H3" s="237"/>
      <c r="I3" s="237"/>
      <c r="J3" s="237"/>
      <c r="K3" s="237"/>
    </row>
    <row r="4" spans="1:11" ht="12.75">
      <c r="A4" s="39"/>
      <c r="B4" s="39"/>
      <c r="C4" s="41"/>
      <c r="D4" s="39"/>
      <c r="E4" s="39"/>
      <c r="F4" s="39"/>
      <c r="G4" s="39"/>
      <c r="H4" s="39"/>
      <c r="I4" s="39"/>
      <c r="J4" s="39"/>
      <c r="K4" s="39"/>
    </row>
    <row r="5" spans="1:11" ht="12.75">
      <c r="A5" s="83" t="s">
        <v>161</v>
      </c>
      <c r="B5" s="42"/>
      <c r="C5" s="43"/>
      <c r="D5" s="43"/>
      <c r="E5" s="43"/>
      <c r="F5" s="43"/>
      <c r="G5" s="43"/>
      <c r="H5" s="43"/>
      <c r="I5" s="27"/>
      <c r="J5" s="27" t="s">
        <v>40</v>
      </c>
      <c r="K5" s="28" t="s">
        <v>162</v>
      </c>
    </row>
    <row r="6" spans="1:11" ht="12.75">
      <c r="A6" s="42" t="s">
        <v>41</v>
      </c>
      <c r="B6" s="29">
        <v>2007</v>
      </c>
      <c r="C6" s="30" t="s">
        <v>42</v>
      </c>
      <c r="D6" s="32">
        <v>2</v>
      </c>
      <c r="E6" s="32"/>
      <c r="F6" s="32"/>
      <c r="G6" s="32"/>
      <c r="H6" s="27"/>
      <c r="I6" s="27"/>
      <c r="J6" s="27"/>
      <c r="K6" s="27"/>
    </row>
    <row r="7" spans="1:11" ht="12.75">
      <c r="A7" s="42"/>
      <c r="B7" s="42"/>
      <c r="C7" s="30"/>
      <c r="D7" s="27"/>
      <c r="E7" s="27"/>
      <c r="F7" s="27"/>
      <c r="G7" s="27"/>
      <c r="H7" s="27"/>
      <c r="I7" s="27"/>
      <c r="J7" s="27"/>
      <c r="K7" s="27"/>
    </row>
    <row r="8" spans="1:11" ht="13.5" thickBot="1">
      <c r="A8" s="33"/>
      <c r="B8" s="33"/>
      <c r="C8" s="39"/>
      <c r="D8" s="39"/>
      <c r="E8" s="39"/>
      <c r="F8" s="39"/>
      <c r="G8" s="39"/>
      <c r="H8" s="39"/>
      <c r="I8" s="39"/>
      <c r="J8" s="39"/>
      <c r="K8" s="39"/>
    </row>
    <row r="9" spans="1:13" ht="12.75">
      <c r="A9" s="189"/>
      <c r="B9" s="190"/>
      <c r="C9" s="191"/>
      <c r="D9" s="191"/>
      <c r="E9" s="191"/>
      <c r="F9" s="191"/>
      <c r="G9" s="191"/>
      <c r="H9" s="191"/>
      <c r="I9" s="191"/>
      <c r="J9" s="191"/>
      <c r="K9" s="191"/>
      <c r="L9" s="175"/>
      <c r="M9" s="179"/>
    </row>
    <row r="10" spans="1:13" ht="13.5" thickBot="1">
      <c r="A10" s="192"/>
      <c r="B10" s="33"/>
      <c r="C10" s="27"/>
      <c r="D10" s="27"/>
      <c r="E10" s="27"/>
      <c r="F10" s="27"/>
      <c r="G10" s="27"/>
      <c r="H10" s="27"/>
      <c r="I10" s="27"/>
      <c r="J10" s="27"/>
      <c r="K10" s="27"/>
      <c r="L10" s="171"/>
      <c r="M10" s="180"/>
    </row>
    <row r="11" spans="1:50" s="175" customFormat="1" ht="12.75">
      <c r="A11" s="177" t="s">
        <v>169</v>
      </c>
      <c r="B11" s="134"/>
      <c r="C11" s="135"/>
      <c r="D11" s="134"/>
      <c r="E11" s="134"/>
      <c r="F11" s="134"/>
      <c r="G11" s="134"/>
      <c r="H11" s="134"/>
      <c r="I11" s="134"/>
      <c r="J11" s="135"/>
      <c r="K11" s="135"/>
      <c r="L11" s="171"/>
      <c r="M11" s="180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</row>
    <row r="12" spans="1:13" s="171" customFormat="1" ht="12.75">
      <c r="A12" s="177"/>
      <c r="B12" s="134"/>
      <c r="C12" s="135"/>
      <c r="D12" s="134"/>
      <c r="E12" s="134"/>
      <c r="F12" s="134"/>
      <c r="G12" s="134"/>
      <c r="H12" s="134"/>
      <c r="I12" s="134"/>
      <c r="J12" s="135"/>
      <c r="K12" s="135"/>
      <c r="M12" s="180"/>
    </row>
    <row r="13" spans="1:13" s="171" customFormat="1" ht="12.75">
      <c r="A13" s="187" t="s">
        <v>170</v>
      </c>
      <c r="B13" s="134"/>
      <c r="C13" s="188" t="s">
        <v>172</v>
      </c>
      <c r="D13" s="135"/>
      <c r="E13" s="135"/>
      <c r="F13" s="135"/>
      <c r="G13" s="135"/>
      <c r="H13" s="135"/>
      <c r="I13" s="134"/>
      <c r="J13" s="135"/>
      <c r="K13" s="135"/>
      <c r="M13" s="180"/>
    </row>
    <row r="14" spans="1:13" s="171" customFormat="1" ht="12.75">
      <c r="A14" s="177" t="s">
        <v>173</v>
      </c>
      <c r="B14" s="144"/>
      <c r="C14" s="149"/>
      <c r="D14" s="145"/>
      <c r="E14" s="145"/>
      <c r="F14" s="145"/>
      <c r="G14" s="145"/>
      <c r="H14" s="145"/>
      <c r="I14" s="145"/>
      <c r="J14" s="145"/>
      <c r="K14" s="134"/>
      <c r="M14" s="180"/>
    </row>
    <row r="15" spans="1:13" s="171" customFormat="1" ht="12.75">
      <c r="A15" s="177"/>
      <c r="B15" s="144"/>
      <c r="C15" s="149"/>
      <c r="D15" s="145"/>
      <c r="E15" s="145"/>
      <c r="F15" s="145"/>
      <c r="G15" s="145"/>
      <c r="H15" s="145"/>
      <c r="I15" s="145"/>
      <c r="J15" s="145"/>
      <c r="K15" s="134"/>
      <c r="M15" s="180"/>
    </row>
    <row r="16" spans="1:13" s="171" customFormat="1" ht="13.5" thickBot="1">
      <c r="A16" s="181"/>
      <c r="B16" s="182"/>
      <c r="C16" s="183"/>
      <c r="D16" s="184"/>
      <c r="E16" s="184"/>
      <c r="F16" s="184"/>
      <c r="G16" s="184"/>
      <c r="H16" s="184"/>
      <c r="I16" s="184"/>
      <c r="J16" s="184"/>
      <c r="K16" s="185"/>
      <c r="L16" s="176"/>
      <c r="M16" s="186"/>
    </row>
    <row r="17" spans="1:11" s="171" customFormat="1" ht="12.75">
      <c r="A17" s="178"/>
      <c r="B17" s="144"/>
      <c r="C17" s="149"/>
      <c r="D17" s="145"/>
      <c r="E17" s="145"/>
      <c r="F17" s="145"/>
      <c r="G17" s="145"/>
      <c r="H17" s="145"/>
      <c r="I17" s="145"/>
      <c r="J17" s="145"/>
      <c r="K17" s="134"/>
    </row>
    <row r="18" spans="1:11" s="171" customFormat="1" ht="12.75">
      <c r="A18" s="178"/>
      <c r="B18" s="144"/>
      <c r="C18" s="149"/>
      <c r="D18" s="145"/>
      <c r="E18" s="145"/>
      <c r="F18" s="145"/>
      <c r="G18" s="145"/>
      <c r="H18" s="145"/>
      <c r="I18" s="145"/>
      <c r="J18" s="145"/>
      <c r="K18" s="134"/>
    </row>
    <row r="19" spans="1:11" s="171" customFormat="1" ht="12.75">
      <c r="A19" s="178"/>
      <c r="B19" s="144"/>
      <c r="C19" s="149"/>
      <c r="D19" s="145"/>
      <c r="E19" s="145"/>
      <c r="F19" s="145"/>
      <c r="G19" s="145"/>
      <c r="H19" s="145"/>
      <c r="I19" s="145"/>
      <c r="J19" s="145"/>
      <c r="K19" s="134"/>
    </row>
    <row r="20" spans="1:11" s="171" customFormat="1" ht="12.75">
      <c r="A20" s="178"/>
      <c r="B20" s="144"/>
      <c r="C20" s="149"/>
      <c r="D20" s="145"/>
      <c r="E20" s="145"/>
      <c r="F20" s="145"/>
      <c r="G20" s="145"/>
      <c r="H20" s="145"/>
      <c r="I20" s="145"/>
      <c r="J20" s="145"/>
      <c r="K20" s="134"/>
    </row>
    <row r="21" spans="1:11" s="171" customFormat="1" ht="12.75">
      <c r="A21" s="178"/>
      <c r="B21" s="144"/>
      <c r="C21" s="149"/>
      <c r="D21" s="145"/>
      <c r="E21" s="145"/>
      <c r="F21" s="145"/>
      <c r="G21" s="145"/>
      <c r="H21" s="145"/>
      <c r="I21" s="145"/>
      <c r="J21" s="145"/>
      <c r="K21" s="134"/>
    </row>
    <row r="22" spans="1:11" s="171" customFormat="1" ht="12.75">
      <c r="A22" s="178"/>
      <c r="B22" s="144"/>
      <c r="C22" s="149"/>
      <c r="D22" s="145"/>
      <c r="E22" s="145"/>
      <c r="F22" s="145"/>
      <c r="G22" s="145"/>
      <c r="H22" s="145"/>
      <c r="I22" s="145"/>
      <c r="J22" s="145"/>
      <c r="K22" s="134"/>
    </row>
    <row r="23" spans="1:50" s="176" customFormat="1" ht="13.5" thickBot="1">
      <c r="A23" s="173"/>
      <c r="B23" s="172"/>
      <c r="C23" s="173"/>
      <c r="D23" s="174"/>
      <c r="E23" s="174"/>
      <c r="F23" s="174"/>
      <c r="G23" s="174"/>
      <c r="H23" s="174"/>
      <c r="I23" s="174"/>
      <c r="J23" s="174"/>
      <c r="K23" s="135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</row>
    <row r="24" spans="1:11" ht="12.75">
      <c r="A24" s="169"/>
      <c r="B24" s="38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2.75">
      <c r="A25" s="169"/>
      <c r="B25" s="38"/>
      <c r="C25" s="39"/>
      <c r="D25" s="39"/>
      <c r="E25" s="39"/>
      <c r="F25" s="39"/>
      <c r="G25" s="39"/>
      <c r="H25" s="39"/>
      <c r="I25" s="39"/>
      <c r="J25" s="39"/>
      <c r="K25" s="39"/>
    </row>
    <row r="26" spans="1:11" ht="12.75">
      <c r="A26" s="86"/>
      <c r="B26" s="65"/>
      <c r="C26" s="66"/>
      <c r="D26" s="199"/>
      <c r="E26" s="199"/>
      <c r="F26" s="199"/>
      <c r="G26" s="199"/>
      <c r="H26" s="198"/>
      <c r="I26" s="198"/>
      <c r="J26" s="199"/>
      <c r="K26" s="198"/>
    </row>
    <row r="27" spans="1:11" ht="12.75">
      <c r="A27" s="86"/>
      <c r="B27" s="65"/>
      <c r="C27" s="68"/>
      <c r="D27" s="197"/>
      <c r="E27" s="197"/>
      <c r="F27" s="197"/>
      <c r="G27" s="197"/>
      <c r="H27" s="198"/>
      <c r="I27" s="198"/>
      <c r="J27" s="197"/>
      <c r="K27" s="198"/>
    </row>
    <row r="28" spans="1:11" ht="12.75">
      <c r="A28" s="86"/>
      <c r="B28" s="65"/>
      <c r="C28" s="68"/>
      <c r="D28" s="197"/>
      <c r="E28" s="197"/>
      <c r="F28" s="197"/>
      <c r="G28" s="197"/>
      <c r="H28" s="198"/>
      <c r="I28" s="198"/>
      <c r="J28" s="197"/>
      <c r="K28" s="198"/>
    </row>
    <row r="29" spans="1:11" ht="12.75">
      <c r="A29" s="169"/>
      <c r="B29" s="38"/>
      <c r="C29" s="39"/>
      <c r="D29" s="39"/>
      <c r="E29" s="39"/>
      <c r="F29" s="39"/>
      <c r="G29" s="39"/>
      <c r="H29" s="39"/>
      <c r="I29" s="39"/>
      <c r="J29" s="39"/>
      <c r="K29" s="39"/>
    </row>
    <row r="30" spans="1:11" ht="12.75">
      <c r="A30" s="169"/>
      <c r="B30" s="38"/>
      <c r="C30" s="39"/>
      <c r="D30" s="39"/>
      <c r="E30" s="39"/>
      <c r="F30" s="39"/>
      <c r="G30" s="39"/>
      <c r="H30" s="39"/>
      <c r="I30" s="39"/>
      <c r="J30" s="39"/>
      <c r="K30" s="39"/>
    </row>
    <row r="31" ht="12.75">
      <c r="A31" s="170"/>
    </row>
    <row r="32" ht="12.75">
      <c r="A32" s="170"/>
    </row>
    <row r="33" ht="12.75">
      <c r="A33" s="170"/>
    </row>
    <row r="34" ht="12.75">
      <c r="A34" s="170"/>
    </row>
    <row r="35" ht="12.75">
      <c r="A35" s="170"/>
    </row>
    <row r="36" ht="12.75">
      <c r="A36" s="170"/>
    </row>
    <row r="37" ht="12.75">
      <c r="A37" s="170"/>
    </row>
    <row r="38" ht="12.75">
      <c r="A38" s="170"/>
    </row>
    <row r="39" ht="12.75">
      <c r="A39" s="170"/>
    </row>
  </sheetData>
  <mergeCells count="8">
    <mergeCell ref="D27:I27"/>
    <mergeCell ref="J27:K27"/>
    <mergeCell ref="D28:I28"/>
    <mergeCell ref="J28:K28"/>
    <mergeCell ref="A1:K1"/>
    <mergeCell ref="A3:K3"/>
    <mergeCell ref="D26:I26"/>
    <mergeCell ref="J26:K26"/>
  </mergeCells>
  <printOptions/>
  <pageMargins left="0.75" right="0.75" top="1.19" bottom="1" header="0.17" footer="0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0"/>
  <sheetViews>
    <sheetView zoomScale="75" zoomScaleNormal="75" workbookViewId="0" topLeftCell="A1">
      <selection activeCell="H13" sqref="H13"/>
    </sheetView>
  </sheetViews>
  <sheetFormatPr defaultColWidth="11.00390625" defaultRowHeight="12.75"/>
  <cols>
    <col min="1" max="1" width="9.125" style="0" customWidth="1"/>
    <col min="2" max="2" width="5.75390625" style="0" customWidth="1"/>
    <col min="4" max="4" width="3.125" style="0" customWidth="1"/>
    <col min="5" max="5" width="3.50390625" style="0" customWidth="1"/>
    <col min="6" max="7" width="2.625" style="0" customWidth="1"/>
    <col min="8" max="8" width="18.00390625" style="0" customWidth="1"/>
    <col min="9" max="9" width="5.375" style="0" customWidth="1"/>
    <col min="10" max="10" width="13.625" style="0" customWidth="1"/>
    <col min="11" max="11" width="16.375" style="0" customWidth="1"/>
  </cols>
  <sheetData>
    <row r="1" spans="1:11" ht="15">
      <c r="A1" s="208" t="s">
        <v>0</v>
      </c>
      <c r="B1" s="208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2.75">
      <c r="A3" s="210" t="s">
        <v>160</v>
      </c>
      <c r="B3" s="210"/>
      <c r="C3" s="196"/>
      <c r="D3" s="196"/>
      <c r="E3" s="196"/>
      <c r="F3" s="196"/>
      <c r="G3" s="196"/>
      <c r="H3" s="196"/>
      <c r="I3" s="196"/>
      <c r="J3" s="196"/>
      <c r="K3" s="196"/>
    </row>
    <row r="4" spans="1:11" ht="12.75">
      <c r="A4" s="39"/>
      <c r="B4" s="39"/>
      <c r="C4" s="41"/>
      <c r="D4" s="39"/>
      <c r="E4" s="39"/>
      <c r="F4" s="39"/>
      <c r="G4" s="39"/>
      <c r="H4" s="39"/>
      <c r="I4" s="39"/>
      <c r="J4" s="39"/>
      <c r="K4" s="39"/>
    </row>
    <row r="5" spans="1:11" ht="12.75">
      <c r="A5" s="83" t="s">
        <v>161</v>
      </c>
      <c r="B5" s="42"/>
      <c r="C5" s="43"/>
      <c r="D5" s="43"/>
      <c r="E5" s="43"/>
      <c r="F5" s="43"/>
      <c r="G5" s="43"/>
      <c r="H5" s="43"/>
      <c r="I5" s="27"/>
      <c r="J5" s="168" t="s">
        <v>40</v>
      </c>
      <c r="K5" s="28" t="s">
        <v>162</v>
      </c>
    </row>
    <row r="6" spans="1:11" ht="12.75">
      <c r="A6" s="83" t="s">
        <v>41</v>
      </c>
      <c r="B6" s="29">
        <v>2007</v>
      </c>
      <c r="C6" s="30" t="s">
        <v>42</v>
      </c>
      <c r="D6" s="31">
        <v>2</v>
      </c>
      <c r="E6" s="31"/>
      <c r="F6" s="32"/>
      <c r="G6" s="32"/>
      <c r="H6" s="27"/>
      <c r="I6" s="27"/>
      <c r="J6" s="27"/>
      <c r="K6" s="27"/>
    </row>
    <row r="7" ht="13.5" thickBot="1"/>
    <row r="8" spans="1:11" ht="12.75">
      <c r="A8" s="6"/>
      <c r="B8" s="225" t="s">
        <v>46</v>
      </c>
      <c r="C8" s="252"/>
      <c r="D8" s="252"/>
      <c r="E8" s="252"/>
      <c r="F8" s="252"/>
      <c r="G8" s="253"/>
      <c r="H8" s="74" t="s">
        <v>134</v>
      </c>
      <c r="I8" s="254" t="s">
        <v>136</v>
      </c>
      <c r="J8" s="255"/>
      <c r="K8" s="69" t="s">
        <v>140</v>
      </c>
    </row>
    <row r="9" spans="1:11" ht="12.75">
      <c r="A9" s="6"/>
      <c r="B9" s="238"/>
      <c r="C9" s="239"/>
      <c r="D9" s="239"/>
      <c r="E9" s="239"/>
      <c r="F9" s="239"/>
      <c r="G9" s="240"/>
      <c r="H9" s="71" t="s">
        <v>135</v>
      </c>
      <c r="I9" s="256" t="s">
        <v>137</v>
      </c>
      <c r="J9" s="257"/>
      <c r="K9" s="70" t="s">
        <v>141</v>
      </c>
    </row>
    <row r="10" spans="1:11" ht="13.5" thickBot="1">
      <c r="A10" s="6"/>
      <c r="B10" s="260"/>
      <c r="C10" s="261"/>
      <c r="D10" s="261"/>
      <c r="E10" s="261"/>
      <c r="F10" s="261"/>
      <c r="G10" s="262"/>
      <c r="H10" s="72" t="s">
        <v>139</v>
      </c>
      <c r="I10" s="258" t="s">
        <v>138</v>
      </c>
      <c r="J10" s="259"/>
      <c r="K10" s="73" t="s">
        <v>139</v>
      </c>
    </row>
    <row r="11" spans="1:11" ht="12.75">
      <c r="A11" s="160">
        <v>1</v>
      </c>
      <c r="B11" s="251" t="s">
        <v>142</v>
      </c>
      <c r="C11" s="252"/>
      <c r="D11" s="252"/>
      <c r="E11" s="252"/>
      <c r="F11" s="252"/>
      <c r="G11" s="253"/>
      <c r="H11" s="161">
        <f>+SUM(H12:H17)</f>
        <v>471330.26</v>
      </c>
      <c r="I11" s="263">
        <f>+SUM(I12:J17)</f>
        <v>162568.24000000022</v>
      </c>
      <c r="J11" s="263"/>
      <c r="K11" s="162">
        <f>+SUM(K12:K17)</f>
        <v>633898.5000000002</v>
      </c>
    </row>
    <row r="12" spans="1:11" ht="12.75">
      <c r="A12" s="160">
        <v>2</v>
      </c>
      <c r="B12" s="250" t="s">
        <v>143</v>
      </c>
      <c r="C12" s="239"/>
      <c r="D12" s="239"/>
      <c r="E12" s="239"/>
      <c r="F12" s="239"/>
      <c r="G12" s="240"/>
      <c r="H12" s="163">
        <v>471330.26</v>
      </c>
      <c r="I12" s="205">
        <f>+'Anexo 2 Bis'!J13+'Anexo 2 Bis'!K13</f>
        <v>162568.24000000022</v>
      </c>
      <c r="J12" s="205"/>
      <c r="K12" s="16">
        <f aca="true" t="shared" si="0" ref="K12:K17">+H12+I12</f>
        <v>633898.5000000002</v>
      </c>
    </row>
    <row r="13" spans="1:11" ht="12.75">
      <c r="A13" s="160">
        <v>3</v>
      </c>
      <c r="B13" s="250" t="s">
        <v>144</v>
      </c>
      <c r="C13" s="239"/>
      <c r="D13" s="239"/>
      <c r="E13" s="239"/>
      <c r="F13" s="239"/>
      <c r="G13" s="240"/>
      <c r="H13" s="163">
        <v>0</v>
      </c>
      <c r="I13" s="205">
        <f>+'Anexo 2 Bis'!J14+'Anexo 2 Bis'!K14</f>
        <v>0</v>
      </c>
      <c r="J13" s="205"/>
      <c r="K13" s="16">
        <f t="shared" si="0"/>
        <v>0</v>
      </c>
    </row>
    <row r="14" spans="1:11" ht="12.75">
      <c r="A14" s="160">
        <v>4</v>
      </c>
      <c r="B14" s="250" t="s">
        <v>145</v>
      </c>
      <c r="C14" s="239"/>
      <c r="D14" s="239"/>
      <c r="E14" s="239"/>
      <c r="F14" s="239"/>
      <c r="G14" s="240"/>
      <c r="H14" s="163">
        <v>0</v>
      </c>
      <c r="I14" s="205">
        <f>+'Anexo 2 Bis'!J15+'Anexo 2 Bis'!K15</f>
        <v>0</v>
      </c>
      <c r="J14" s="205"/>
      <c r="K14" s="16">
        <f t="shared" si="0"/>
        <v>0</v>
      </c>
    </row>
    <row r="15" spans="1:11" ht="12.75">
      <c r="A15" s="160">
        <v>5</v>
      </c>
      <c r="B15" s="250" t="s">
        <v>146</v>
      </c>
      <c r="C15" s="239"/>
      <c r="D15" s="239"/>
      <c r="E15" s="239"/>
      <c r="F15" s="239"/>
      <c r="G15" s="240"/>
      <c r="H15" s="163">
        <v>0</v>
      </c>
      <c r="I15" s="205">
        <f>+'Anexo 2 Bis'!J16+'Anexo 2 Bis'!K16</f>
        <v>0</v>
      </c>
      <c r="J15" s="205"/>
      <c r="K15" s="16">
        <f t="shared" si="0"/>
        <v>0</v>
      </c>
    </row>
    <row r="16" spans="1:11" ht="12.75">
      <c r="A16" s="160">
        <v>6</v>
      </c>
      <c r="B16" s="250" t="s">
        <v>147</v>
      </c>
      <c r="C16" s="239"/>
      <c r="D16" s="239"/>
      <c r="E16" s="239"/>
      <c r="F16" s="239"/>
      <c r="G16" s="240"/>
      <c r="H16" s="163">
        <v>0</v>
      </c>
      <c r="I16" s="205">
        <f>+'Anexo 2 Bis'!J17+'Anexo 2 Bis'!K17</f>
        <v>0</v>
      </c>
      <c r="J16" s="205"/>
      <c r="K16" s="16">
        <f t="shared" si="0"/>
        <v>0</v>
      </c>
    </row>
    <row r="17" spans="1:11" ht="12.75">
      <c r="A17" s="160">
        <v>9</v>
      </c>
      <c r="B17" s="250" t="s">
        <v>148</v>
      </c>
      <c r="C17" s="239"/>
      <c r="D17" s="239"/>
      <c r="E17" s="239"/>
      <c r="F17" s="239"/>
      <c r="G17" s="240"/>
      <c r="H17" s="163">
        <v>0</v>
      </c>
      <c r="I17" s="205">
        <f>+'Anexo 2 Bis'!J18+'Anexo 2 Bis'!K18</f>
        <v>0</v>
      </c>
      <c r="J17" s="205"/>
      <c r="K17" s="16">
        <f t="shared" si="0"/>
        <v>0</v>
      </c>
    </row>
    <row r="18" spans="1:11" ht="12.75">
      <c r="A18" s="160">
        <v>10</v>
      </c>
      <c r="B18" s="249" t="s">
        <v>149</v>
      </c>
      <c r="C18" s="239"/>
      <c r="D18" s="239"/>
      <c r="E18" s="239"/>
      <c r="F18" s="239"/>
      <c r="G18" s="240"/>
      <c r="H18" s="164">
        <f>+SUM(H19:H22)</f>
        <v>0</v>
      </c>
      <c r="I18" s="248">
        <f>+SUM(I19:J22)</f>
        <v>0</v>
      </c>
      <c r="J18" s="248"/>
      <c r="K18" s="165">
        <f>+SUM(K19:K22)</f>
        <v>0</v>
      </c>
    </row>
    <row r="19" spans="1:11" ht="12.75">
      <c r="A19" s="160">
        <v>11</v>
      </c>
      <c r="B19" s="238" t="s">
        <v>150</v>
      </c>
      <c r="C19" s="239"/>
      <c r="D19" s="239"/>
      <c r="E19" s="239"/>
      <c r="F19" s="239"/>
      <c r="G19" s="240"/>
      <c r="H19" s="163">
        <v>0</v>
      </c>
      <c r="I19" s="205">
        <f>+'Anexo 2 Bis'!J16+'Anexo 2 Bis'!K16</f>
        <v>0</v>
      </c>
      <c r="J19" s="205"/>
      <c r="K19" s="16">
        <f aca="true" t="shared" si="1" ref="K19:K24">+H19+I19</f>
        <v>0</v>
      </c>
    </row>
    <row r="20" spans="1:11" ht="12.75">
      <c r="A20" s="160">
        <v>12</v>
      </c>
      <c r="B20" s="238" t="s">
        <v>151</v>
      </c>
      <c r="C20" s="239"/>
      <c r="D20" s="239"/>
      <c r="E20" s="239"/>
      <c r="F20" s="239"/>
      <c r="G20" s="240"/>
      <c r="H20" s="163">
        <v>0</v>
      </c>
      <c r="I20" s="205">
        <f>+'Anexo 2 Bis'!J17+'Anexo 2 Bis'!K17</f>
        <v>0</v>
      </c>
      <c r="J20" s="205"/>
      <c r="K20" s="16">
        <f t="shared" si="1"/>
        <v>0</v>
      </c>
    </row>
    <row r="21" spans="1:11" ht="12.75">
      <c r="A21" s="160">
        <v>13</v>
      </c>
      <c r="B21" s="238" t="s">
        <v>152</v>
      </c>
      <c r="C21" s="239"/>
      <c r="D21" s="239"/>
      <c r="E21" s="239"/>
      <c r="F21" s="239"/>
      <c r="G21" s="240"/>
      <c r="H21" s="163">
        <v>0</v>
      </c>
      <c r="I21" s="205">
        <v>0</v>
      </c>
      <c r="J21" s="205"/>
      <c r="K21" s="16">
        <f t="shared" si="1"/>
        <v>0</v>
      </c>
    </row>
    <row r="22" spans="1:11" ht="12.75">
      <c r="A22" s="160">
        <v>16</v>
      </c>
      <c r="B22" s="238" t="s">
        <v>153</v>
      </c>
      <c r="C22" s="239"/>
      <c r="D22" s="239"/>
      <c r="E22" s="239"/>
      <c r="F22" s="239"/>
      <c r="G22" s="240"/>
      <c r="H22" s="163">
        <v>0</v>
      </c>
      <c r="I22" s="205">
        <v>0</v>
      </c>
      <c r="J22" s="205"/>
      <c r="K22" s="16">
        <f t="shared" si="1"/>
        <v>0</v>
      </c>
    </row>
    <row r="23" spans="1:11" ht="12.75">
      <c r="A23" s="160">
        <v>17</v>
      </c>
      <c r="B23" s="249" t="s">
        <v>154</v>
      </c>
      <c r="C23" s="239"/>
      <c r="D23" s="239"/>
      <c r="E23" s="239"/>
      <c r="F23" s="239"/>
      <c r="G23" s="240"/>
      <c r="H23" s="164">
        <v>0</v>
      </c>
      <c r="I23" s="248">
        <v>0</v>
      </c>
      <c r="J23" s="248"/>
      <c r="K23" s="165">
        <f t="shared" si="1"/>
        <v>0</v>
      </c>
    </row>
    <row r="24" spans="1:11" ht="12.75">
      <c r="A24" s="160">
        <v>18</v>
      </c>
      <c r="B24" s="249" t="s">
        <v>155</v>
      </c>
      <c r="C24" s="239"/>
      <c r="D24" s="239"/>
      <c r="E24" s="239"/>
      <c r="F24" s="239"/>
      <c r="G24" s="240"/>
      <c r="H24" s="164">
        <f>+'[1]anexo 2 '!$O$17</f>
        <v>0</v>
      </c>
      <c r="I24" s="248">
        <f>+'Anexo 2 Bis'!K18+'Anexo 2 Bis'!J18</f>
        <v>0</v>
      </c>
      <c r="J24" s="248"/>
      <c r="K24" s="165">
        <f t="shared" si="1"/>
        <v>0</v>
      </c>
    </row>
    <row r="25" spans="1:11" ht="12.75">
      <c r="A25" s="6"/>
      <c r="B25" s="249" t="s">
        <v>156</v>
      </c>
      <c r="C25" s="239"/>
      <c r="D25" s="239"/>
      <c r="E25" s="239"/>
      <c r="F25" s="239"/>
      <c r="G25" s="240"/>
      <c r="H25" s="164">
        <f>+H11+H18+H23+H24</f>
        <v>471330.26</v>
      </c>
      <c r="I25" s="248">
        <f>+I11+I18+I23+I24</f>
        <v>162568.24000000022</v>
      </c>
      <c r="J25" s="248"/>
      <c r="K25" s="165">
        <f>+K11+K18+K23+K24</f>
        <v>633898.5000000002</v>
      </c>
    </row>
    <row r="26" spans="1:11" ht="13.5" thickBot="1">
      <c r="A26" s="6"/>
      <c r="B26" s="260"/>
      <c r="C26" s="261"/>
      <c r="D26" s="261"/>
      <c r="E26" s="261"/>
      <c r="F26" s="261"/>
      <c r="G26" s="262"/>
      <c r="H26" s="166"/>
      <c r="I26" s="242"/>
      <c r="J26" s="242"/>
      <c r="K26" s="167"/>
    </row>
    <row r="27" spans="3:7" ht="48.75" customHeight="1">
      <c r="C27" s="243"/>
      <c r="D27" s="244"/>
      <c r="E27" s="244"/>
      <c r="F27" s="244"/>
      <c r="G27" s="245"/>
    </row>
    <row r="28" spans="2:11" ht="12.75">
      <c r="B28" s="246"/>
      <c r="C28" s="246"/>
      <c r="D28" s="246"/>
      <c r="E28" s="246"/>
      <c r="F28" s="110"/>
      <c r="G28" s="246"/>
      <c r="H28" s="247"/>
      <c r="I28" s="6"/>
      <c r="J28" s="247"/>
      <c r="K28" s="247"/>
    </row>
    <row r="29" spans="2:11" ht="11.25" customHeight="1">
      <c r="B29" s="241"/>
      <c r="C29" s="241"/>
      <c r="D29" s="241"/>
      <c r="E29" s="241"/>
      <c r="F29" s="108"/>
      <c r="G29" s="241"/>
      <c r="H29" s="264"/>
      <c r="I29" s="109"/>
      <c r="J29" s="264"/>
      <c r="K29" s="264"/>
    </row>
    <row r="30" spans="2:11" ht="9.75" customHeight="1">
      <c r="B30" s="264"/>
      <c r="C30" s="264"/>
      <c r="D30" s="264"/>
      <c r="E30" s="264"/>
      <c r="F30" s="109"/>
      <c r="G30" s="264"/>
      <c r="H30" s="264"/>
      <c r="I30" s="109"/>
      <c r="J30" s="264"/>
      <c r="K30" s="264"/>
    </row>
  </sheetData>
  <mergeCells count="48">
    <mergeCell ref="B25:G25"/>
    <mergeCell ref="B26:G26"/>
    <mergeCell ref="J29:K29"/>
    <mergeCell ref="J30:K30"/>
    <mergeCell ref="B30:E30"/>
    <mergeCell ref="G28:H28"/>
    <mergeCell ref="G29:H29"/>
    <mergeCell ref="G30:H30"/>
    <mergeCell ref="I10:J10"/>
    <mergeCell ref="B8:G10"/>
    <mergeCell ref="B18:G18"/>
    <mergeCell ref="B19:G19"/>
    <mergeCell ref="I11:J11"/>
    <mergeCell ref="I12:J12"/>
    <mergeCell ref="I13:J13"/>
    <mergeCell ref="I14:J14"/>
    <mergeCell ref="I15:J15"/>
    <mergeCell ref="I16:J16"/>
    <mergeCell ref="A1:K1"/>
    <mergeCell ref="A3:K3"/>
    <mergeCell ref="I8:J8"/>
    <mergeCell ref="I9:J9"/>
    <mergeCell ref="I17:J17"/>
    <mergeCell ref="I18:J18"/>
    <mergeCell ref="I23:J23"/>
    <mergeCell ref="I24:J24"/>
    <mergeCell ref="I19:J19"/>
    <mergeCell ref="I20:J20"/>
    <mergeCell ref="I21:J21"/>
    <mergeCell ref="I22:J22"/>
    <mergeCell ref="B11:G11"/>
    <mergeCell ref="B12:G12"/>
    <mergeCell ref="B13:G13"/>
    <mergeCell ref="B14:G14"/>
    <mergeCell ref="B15:G15"/>
    <mergeCell ref="B16:G16"/>
    <mergeCell ref="B17:G17"/>
    <mergeCell ref="B20:G20"/>
    <mergeCell ref="B21:G21"/>
    <mergeCell ref="B22:G22"/>
    <mergeCell ref="B29:E29"/>
    <mergeCell ref="I26:J26"/>
    <mergeCell ref="C27:G27"/>
    <mergeCell ref="B28:E28"/>
    <mergeCell ref="J28:K28"/>
    <mergeCell ref="I25:J25"/>
    <mergeCell ref="B23:G23"/>
    <mergeCell ref="B24:G24"/>
  </mergeCells>
  <printOptions horizontalCentered="1"/>
  <pageMargins left="0.7874015748031497" right="0.7874015748031497" top="1.7716535433070868" bottom="0.984251968503937" header="0" footer="0"/>
  <pageSetup horizontalDpi="300" verticalDpi="3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B17" sqref="B17"/>
    </sheetView>
  </sheetViews>
  <sheetFormatPr defaultColWidth="11.00390625" defaultRowHeight="12.75"/>
  <cols>
    <col min="6" max="6" width="13.00390625" style="0" customWidth="1"/>
  </cols>
  <sheetData>
    <row r="1" spans="1:7" ht="12.75">
      <c r="A1" t="s">
        <v>27</v>
      </c>
      <c r="B1" t="s">
        <v>4</v>
      </c>
      <c r="C1" t="s">
        <v>28</v>
      </c>
      <c r="D1" t="s">
        <v>46</v>
      </c>
      <c r="E1" t="s">
        <v>157</v>
      </c>
      <c r="F1" t="s">
        <v>158</v>
      </c>
      <c r="G1" t="s">
        <v>159</v>
      </c>
    </row>
    <row r="2" spans="1:7" ht="12.75">
      <c r="A2">
        <f>+'Anexo 6'!$B$6</f>
        <v>2007</v>
      </c>
      <c r="B2">
        <v>2</v>
      </c>
      <c r="C2" s="34" t="str">
        <f>+'Anexo 6'!$K$5</f>
        <v>010102</v>
      </c>
      <c r="D2">
        <f>+'Anexo 6'!A11</f>
        <v>1</v>
      </c>
      <c r="E2" s="36">
        <f>+'Anexo 6'!H11</f>
        <v>471330.26</v>
      </c>
      <c r="F2" s="36">
        <f>+'Anexo 6'!I11</f>
        <v>162568.24000000022</v>
      </c>
      <c r="G2" s="36">
        <f>+'Anexo 6'!K11</f>
        <v>633898.5000000002</v>
      </c>
    </row>
    <row r="3" spans="1:7" ht="12.75">
      <c r="A3">
        <f>+'Anexo 6'!$B$6</f>
        <v>2007</v>
      </c>
      <c r="B3">
        <v>2</v>
      </c>
      <c r="C3" s="34" t="str">
        <f>+'Anexo 6'!$K$5</f>
        <v>010102</v>
      </c>
      <c r="D3">
        <f>+'Anexo 6'!A12</f>
        <v>2</v>
      </c>
      <c r="E3" s="36">
        <f>+'Anexo 6'!H12</f>
        <v>471330.26</v>
      </c>
      <c r="F3" s="36">
        <f>+'Anexo 6'!I12</f>
        <v>162568.24000000022</v>
      </c>
      <c r="G3" s="36">
        <f>+'Anexo 6'!K12</f>
        <v>633898.5000000002</v>
      </c>
    </row>
    <row r="4" spans="1:7" ht="12.75">
      <c r="A4">
        <f>+'Anexo 6'!$B$6</f>
        <v>2007</v>
      </c>
      <c r="B4">
        <v>2</v>
      </c>
      <c r="C4" s="34" t="str">
        <f>+'Anexo 6'!$K$5</f>
        <v>010102</v>
      </c>
      <c r="D4">
        <f>+'Anexo 6'!A13</f>
        <v>3</v>
      </c>
      <c r="E4" s="36">
        <f>+'Anexo 6'!H13</f>
        <v>0</v>
      </c>
      <c r="F4" s="36">
        <f>+'Anexo 6'!I13</f>
        <v>0</v>
      </c>
      <c r="G4" s="36">
        <f>+'Anexo 6'!K13</f>
        <v>0</v>
      </c>
    </row>
    <row r="5" spans="1:7" ht="12.75">
      <c r="A5">
        <f>+'Anexo 6'!$B$6</f>
        <v>2007</v>
      </c>
      <c r="B5">
        <v>2</v>
      </c>
      <c r="C5" s="34" t="str">
        <f>+'Anexo 6'!$K$5</f>
        <v>010102</v>
      </c>
      <c r="D5">
        <f>+'Anexo 6'!A14</f>
        <v>4</v>
      </c>
      <c r="E5" s="36">
        <f>+'Anexo 6'!H14</f>
        <v>0</v>
      </c>
      <c r="F5" s="36">
        <f>+'Anexo 6'!I14</f>
        <v>0</v>
      </c>
      <c r="G5" s="36">
        <f>+'Anexo 6'!K14</f>
        <v>0</v>
      </c>
    </row>
    <row r="6" spans="1:7" ht="12.75">
      <c r="A6">
        <f>+'Anexo 6'!$B$6</f>
        <v>2007</v>
      </c>
      <c r="B6">
        <v>2</v>
      </c>
      <c r="C6" s="34" t="str">
        <f>+'Anexo 6'!$K$5</f>
        <v>010102</v>
      </c>
      <c r="D6">
        <f>+'Anexo 6'!A15</f>
        <v>5</v>
      </c>
      <c r="E6" s="36">
        <f>+'Anexo 6'!H15</f>
        <v>0</v>
      </c>
      <c r="F6" s="36">
        <f>+'Anexo 6'!I15</f>
        <v>0</v>
      </c>
      <c r="G6" s="36">
        <f>+'Anexo 6'!K15</f>
        <v>0</v>
      </c>
    </row>
    <row r="7" spans="1:7" ht="12.75">
      <c r="A7">
        <f>+'Anexo 6'!$B$6</f>
        <v>2007</v>
      </c>
      <c r="B7">
        <v>2</v>
      </c>
      <c r="C7" s="34" t="str">
        <f>+'Anexo 6'!$K$5</f>
        <v>010102</v>
      </c>
      <c r="D7">
        <f>+'Anexo 6'!A16</f>
        <v>6</v>
      </c>
      <c r="E7" s="36">
        <f>+'Anexo 6'!H16</f>
        <v>0</v>
      </c>
      <c r="F7" s="36">
        <f>+'Anexo 6'!I16</f>
        <v>0</v>
      </c>
      <c r="G7" s="36">
        <f>+'Anexo 6'!K16</f>
        <v>0</v>
      </c>
    </row>
    <row r="8" spans="1:7" ht="12.75">
      <c r="A8">
        <f>+'Anexo 6'!$B$6</f>
        <v>2007</v>
      </c>
      <c r="B8">
        <v>2</v>
      </c>
      <c r="C8" s="34" t="str">
        <f>+'Anexo 6'!$K$5</f>
        <v>010102</v>
      </c>
      <c r="D8">
        <f>+'Anexo 6'!A17</f>
        <v>9</v>
      </c>
      <c r="E8" s="36">
        <f>+'Anexo 6'!H17</f>
        <v>0</v>
      </c>
      <c r="F8" s="36">
        <f>+'Anexo 6'!I17</f>
        <v>0</v>
      </c>
      <c r="G8" s="36">
        <f>+'Anexo 6'!K17</f>
        <v>0</v>
      </c>
    </row>
    <row r="9" spans="1:7" ht="12.75">
      <c r="A9">
        <f>+'Anexo 6'!$B$6</f>
        <v>2007</v>
      </c>
      <c r="B9">
        <v>2</v>
      </c>
      <c r="C9" s="34" t="str">
        <f>+'Anexo 6'!$K$5</f>
        <v>010102</v>
      </c>
      <c r="D9">
        <f>+'Anexo 6'!A18</f>
        <v>10</v>
      </c>
      <c r="E9" s="36">
        <f>+'Anexo 6'!H18</f>
        <v>0</v>
      </c>
      <c r="F9" s="36">
        <f>+'Anexo 6'!I18</f>
        <v>0</v>
      </c>
      <c r="G9" s="36">
        <f>+'Anexo 6'!K18</f>
        <v>0</v>
      </c>
    </row>
    <row r="10" spans="1:7" ht="12.75">
      <c r="A10">
        <f>+'Anexo 6'!$B$6</f>
        <v>2007</v>
      </c>
      <c r="B10">
        <v>2</v>
      </c>
      <c r="C10" s="34" t="str">
        <f>+'Anexo 6'!$K$5</f>
        <v>010102</v>
      </c>
      <c r="D10">
        <f>+'Anexo 6'!A19</f>
        <v>11</v>
      </c>
      <c r="E10" s="36">
        <f>+'Anexo 6'!H19</f>
        <v>0</v>
      </c>
      <c r="F10" s="36">
        <f>+'Anexo 6'!I19</f>
        <v>0</v>
      </c>
      <c r="G10" s="36">
        <f>+'Anexo 6'!K19</f>
        <v>0</v>
      </c>
    </row>
    <row r="11" spans="1:7" ht="12.75">
      <c r="A11">
        <f>+'Anexo 6'!$B$6</f>
        <v>2007</v>
      </c>
      <c r="B11">
        <v>2</v>
      </c>
      <c r="C11" s="34" t="str">
        <f>+'Anexo 6'!$K$5</f>
        <v>010102</v>
      </c>
      <c r="D11">
        <f>+'Anexo 6'!A20</f>
        <v>12</v>
      </c>
      <c r="E11" s="36">
        <f>+'Anexo 6'!H20</f>
        <v>0</v>
      </c>
      <c r="F11" s="36">
        <f>+'Anexo 6'!I20</f>
        <v>0</v>
      </c>
      <c r="G11" s="36">
        <f>+'Anexo 6'!K20</f>
        <v>0</v>
      </c>
    </row>
    <row r="12" spans="1:7" ht="12.75">
      <c r="A12">
        <f>+'Anexo 6'!$B$6</f>
        <v>2007</v>
      </c>
      <c r="B12">
        <v>2</v>
      </c>
      <c r="C12" s="34" t="str">
        <f>+'Anexo 6'!$K$5</f>
        <v>010102</v>
      </c>
      <c r="D12">
        <f>+'Anexo 6'!A21</f>
        <v>13</v>
      </c>
      <c r="E12" s="36">
        <f>+'Anexo 6'!H21</f>
        <v>0</v>
      </c>
      <c r="F12" s="36">
        <f>+'Anexo 6'!I21</f>
        <v>0</v>
      </c>
      <c r="G12" s="36">
        <f>+'Anexo 6'!K21</f>
        <v>0</v>
      </c>
    </row>
    <row r="13" spans="1:7" ht="12.75">
      <c r="A13">
        <f>+'Anexo 6'!$B$6</f>
        <v>2007</v>
      </c>
      <c r="B13">
        <v>2</v>
      </c>
      <c r="C13" s="34" t="str">
        <f>+'Anexo 6'!$K$5</f>
        <v>010102</v>
      </c>
      <c r="D13">
        <f>+'Anexo 6'!A22</f>
        <v>16</v>
      </c>
      <c r="E13" s="36">
        <f>+'Anexo 6'!H22</f>
        <v>0</v>
      </c>
      <c r="F13" s="36">
        <f>+'Anexo 6'!I22</f>
        <v>0</v>
      </c>
      <c r="G13" s="36">
        <f>+'Anexo 6'!K22</f>
        <v>0</v>
      </c>
    </row>
    <row r="14" spans="1:7" ht="12.75">
      <c r="A14">
        <f>+'Anexo 6'!$B$6</f>
        <v>2007</v>
      </c>
      <c r="B14">
        <v>2</v>
      </c>
      <c r="C14" s="34" t="str">
        <f>+'Anexo 6'!$K$5</f>
        <v>010102</v>
      </c>
      <c r="D14">
        <f>+'Anexo 6'!A23</f>
        <v>17</v>
      </c>
      <c r="E14" s="36">
        <f>+'Anexo 6'!H23</f>
        <v>0</v>
      </c>
      <c r="F14" s="36">
        <f>+'Anexo 6'!I23</f>
        <v>0</v>
      </c>
      <c r="G14" s="36">
        <f>+'Anexo 6'!K23</f>
        <v>0</v>
      </c>
    </row>
    <row r="15" spans="1:7" ht="12.75">
      <c r="A15">
        <f>+'Anexo 6'!$B$6</f>
        <v>2007</v>
      </c>
      <c r="B15">
        <v>2</v>
      </c>
      <c r="C15" s="34" t="str">
        <f>+'Anexo 6'!$K$5</f>
        <v>010102</v>
      </c>
      <c r="D15">
        <f>+'Anexo 6'!A24</f>
        <v>18</v>
      </c>
      <c r="E15" s="36">
        <f>+'Anexo 6'!H24</f>
        <v>0</v>
      </c>
      <c r="F15" s="36">
        <f>+'Anexo 6'!I24</f>
        <v>0</v>
      </c>
      <c r="G15" s="36">
        <f>+'Anexo 6'!K24</f>
        <v>0</v>
      </c>
    </row>
    <row r="16" spans="1:7" ht="12.75">
      <c r="A16">
        <f>+'Anexo 6'!$B$6</f>
        <v>2007</v>
      </c>
      <c r="B16">
        <v>2</v>
      </c>
      <c r="C16" s="34" t="str">
        <f>+'Anexo 6'!$K$5</f>
        <v>010102</v>
      </c>
      <c r="D16">
        <f>+'Anexo 6'!A25</f>
        <v>0</v>
      </c>
      <c r="E16" s="36">
        <f>+'Anexo 6'!H25</f>
        <v>471330.26</v>
      </c>
      <c r="F16" s="36">
        <f>+'Anexo 6'!I25</f>
        <v>162568.24000000022</v>
      </c>
      <c r="G16" s="36">
        <f>+'Anexo 6'!K25</f>
        <v>633898.5000000002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C1">
      <selection activeCell="F23" sqref="F23"/>
    </sheetView>
  </sheetViews>
  <sheetFormatPr defaultColWidth="11.00390625" defaultRowHeight="12.75"/>
  <cols>
    <col min="4" max="4" width="12.75390625" style="0" customWidth="1"/>
    <col min="5" max="5" width="12.875" style="0" customWidth="1"/>
    <col min="6" max="6" width="15.875" style="0" customWidth="1"/>
    <col min="7" max="7" width="12.00390625" style="0" customWidth="1"/>
    <col min="8" max="8" width="12.75390625" style="0" customWidth="1"/>
  </cols>
  <sheetData>
    <row r="1" spans="1:8" ht="12.75">
      <c r="A1" t="s">
        <v>27</v>
      </c>
      <c r="B1" t="s">
        <v>28</v>
      </c>
      <c r="C1" t="s">
        <v>46</v>
      </c>
      <c r="D1" t="s">
        <v>129</v>
      </c>
      <c r="E1" t="s">
        <v>130</v>
      </c>
      <c r="F1" t="s">
        <v>131</v>
      </c>
      <c r="G1" t="s">
        <v>132</v>
      </c>
      <c r="H1" t="s">
        <v>133</v>
      </c>
    </row>
    <row r="2" spans="1:8" ht="12.75">
      <c r="A2">
        <f>+'Anexo I Programacion Financiera'!$B$6</f>
        <v>2007</v>
      </c>
      <c r="B2" s="35" t="str">
        <f>+'Anexo I Programacion Financiera'!$K$5</f>
        <v>010102</v>
      </c>
      <c r="C2">
        <f>+'Anexo I Programacion Financiera'!B13</f>
        <v>1</v>
      </c>
      <c r="D2" s="36">
        <f>+'Anexo I Programacion Financiera'!H13</f>
        <v>0</v>
      </c>
      <c r="E2" s="36">
        <f>+'Anexo I Programacion Financiera'!I13</f>
        <v>0</v>
      </c>
      <c r="F2" s="36">
        <f>+'Anexo I Programacion Financiera'!J13</f>
        <v>0</v>
      </c>
      <c r="G2" s="36">
        <f>+'Anexo I Programacion Financiera'!K13</f>
        <v>0</v>
      </c>
      <c r="H2" s="36">
        <f>+'Anexo I Programacion Financiera'!L13</f>
        <v>0</v>
      </c>
    </row>
    <row r="3" spans="1:8" ht="12.75">
      <c r="A3">
        <f>+'Anexo I Programacion Financiera'!$B$6</f>
        <v>2007</v>
      </c>
      <c r="B3" s="35" t="str">
        <f>+'Anexo I Programacion Financiera'!$K$5</f>
        <v>010102</v>
      </c>
      <c r="C3">
        <f>+'Anexo I Programacion Financiera'!B14</f>
        <v>2</v>
      </c>
      <c r="D3" s="36">
        <f>+'Anexo I Programacion Financiera'!H14</f>
        <v>4420237</v>
      </c>
      <c r="E3" s="36">
        <f>+'Anexo I Programacion Financiera'!I14</f>
        <v>5347427</v>
      </c>
      <c r="F3" s="36">
        <f>+'Anexo I Programacion Financiera'!J14</f>
        <v>4770115</v>
      </c>
      <c r="G3" s="36">
        <f>+'Anexo I Programacion Financiera'!K14</f>
        <v>5347427</v>
      </c>
      <c r="H3" s="36">
        <f>+'Anexo I Programacion Financiera'!L14</f>
        <v>19885206</v>
      </c>
    </row>
    <row r="4" spans="1:8" ht="12.75">
      <c r="A4">
        <f>+'Anexo I Programacion Financiera'!$B$6</f>
        <v>2007</v>
      </c>
      <c r="B4" s="35" t="str">
        <f>+'Anexo I Programacion Financiera'!$K$5</f>
        <v>010102</v>
      </c>
      <c r="C4">
        <f>+'Anexo I Programacion Financiera'!B15</f>
        <v>3</v>
      </c>
      <c r="D4" s="36">
        <f>+'Anexo I Programacion Financiera'!H15</f>
        <v>-4420237</v>
      </c>
      <c r="E4" s="36">
        <f>+'Anexo I Programacion Financiera'!I15</f>
        <v>-5347427</v>
      </c>
      <c r="F4" s="36">
        <f>+'Anexo I Programacion Financiera'!J15</f>
        <v>-4770115</v>
      </c>
      <c r="G4" s="36">
        <f>+'Anexo I Programacion Financiera'!K15</f>
        <v>-5347427</v>
      </c>
      <c r="H4" s="36">
        <f>+'Anexo I Programacion Financiera'!L15</f>
        <v>-19885206</v>
      </c>
    </row>
    <row r="5" spans="1:8" ht="12.75">
      <c r="A5">
        <f>+'Anexo I Programacion Financiera'!$B$6</f>
        <v>2007</v>
      </c>
      <c r="B5" s="35" t="str">
        <f>+'Anexo I Programacion Financiera'!$K$5</f>
        <v>010102</v>
      </c>
      <c r="C5">
        <f>+'Anexo I Programacion Financiera'!B16</f>
        <v>4</v>
      </c>
      <c r="D5" s="36">
        <f>+'Anexo I Programacion Financiera'!H16</f>
        <v>0</v>
      </c>
      <c r="E5" s="36">
        <f>+'Anexo I Programacion Financiera'!I16</f>
        <v>0</v>
      </c>
      <c r="F5" s="36">
        <f>+'Anexo I Programacion Financiera'!J16</f>
        <v>0</v>
      </c>
      <c r="G5" s="36">
        <f>+'Anexo I Programacion Financiera'!K16</f>
        <v>0</v>
      </c>
      <c r="H5" s="36">
        <f>+'Anexo I Programacion Financiera'!L16</f>
        <v>0</v>
      </c>
    </row>
    <row r="6" spans="1:8" ht="12.75">
      <c r="A6">
        <f>+'Anexo I Programacion Financiera'!$B$6</f>
        <v>2007</v>
      </c>
      <c r="B6" s="35" t="str">
        <f>+'Anexo I Programacion Financiera'!$K$5</f>
        <v>010102</v>
      </c>
      <c r="C6">
        <f>+'Anexo I Programacion Financiera'!B17</f>
        <v>5</v>
      </c>
      <c r="D6" s="36">
        <f>+'Anexo I Programacion Financiera'!H17</f>
        <v>27094</v>
      </c>
      <c r="E6" s="36">
        <f>+'Anexo I Programacion Financiera'!I17</f>
        <v>78921</v>
      </c>
      <c r="F6" s="36">
        <f>+'Anexo I Programacion Financiera'!J17</f>
        <v>78921</v>
      </c>
      <c r="G6" s="36">
        <f>+'Anexo I Programacion Financiera'!K17</f>
        <v>78921</v>
      </c>
      <c r="H6" s="36">
        <f>+'Anexo I Programacion Financiera'!L17</f>
        <v>263857</v>
      </c>
    </row>
    <row r="7" spans="1:8" ht="12.75">
      <c r="A7">
        <f>+'Anexo I Programacion Financiera'!$B$6</f>
        <v>2007</v>
      </c>
      <c r="B7" s="35" t="str">
        <f>+'Anexo I Programacion Financiera'!$K$5</f>
        <v>010102</v>
      </c>
      <c r="C7">
        <f>+'Anexo I Programacion Financiera'!B18</f>
        <v>6</v>
      </c>
      <c r="D7" s="36">
        <f>+'Anexo I Programacion Financiera'!H18</f>
        <v>-4447331</v>
      </c>
      <c r="E7" s="36">
        <f>+'Anexo I Programacion Financiera'!I18</f>
        <v>-5426348</v>
      </c>
      <c r="F7" s="36">
        <f>+'Anexo I Programacion Financiera'!J18</f>
        <v>-4849036</v>
      </c>
      <c r="G7" s="36">
        <f>+'Anexo I Programacion Financiera'!K18</f>
        <v>-5426348</v>
      </c>
      <c r="H7" s="36">
        <f>+'Anexo I Programacion Financiera'!L18</f>
        <v>-20149063</v>
      </c>
    </row>
    <row r="8" spans="1:8" ht="12.75">
      <c r="A8">
        <f>+'Anexo I Programacion Financiera'!$B$6</f>
        <v>2007</v>
      </c>
      <c r="B8" s="35" t="str">
        <f>+'Anexo I Programacion Financiera'!$K$5</f>
        <v>010102</v>
      </c>
      <c r="C8">
        <f>+'Anexo I Programacion Financiera'!B19</f>
        <v>7</v>
      </c>
      <c r="D8" s="36">
        <f>+'Anexo I Programacion Financiera'!H19</f>
        <v>0</v>
      </c>
      <c r="E8" s="36">
        <f>+'Anexo I Programacion Financiera'!I19</f>
        <v>0</v>
      </c>
      <c r="F8" s="36">
        <f>+'Anexo I Programacion Financiera'!J19</f>
        <v>0</v>
      </c>
      <c r="G8" s="36">
        <f>+'Anexo I Programacion Financiera'!K19</f>
        <v>0</v>
      </c>
      <c r="H8" s="36">
        <f>+'Anexo I Programacion Financiera'!L19</f>
        <v>0</v>
      </c>
    </row>
    <row r="9" spans="1:8" ht="12.75">
      <c r="A9">
        <f>+'Anexo I Programacion Financiera'!$B$6</f>
        <v>2007</v>
      </c>
      <c r="B9" s="35" t="str">
        <f>+'Anexo I Programacion Financiera'!$K$5</f>
        <v>010102</v>
      </c>
      <c r="C9">
        <f>+'Anexo I Programacion Financiera'!B20</f>
        <v>8</v>
      </c>
      <c r="D9" s="36">
        <f>+'Anexo I Programacion Financiera'!H20</f>
        <v>4447331</v>
      </c>
      <c r="E9" s="36">
        <f>+'Anexo I Programacion Financiera'!I20</f>
        <v>5426348</v>
      </c>
      <c r="F9" s="36">
        <f>+'Anexo I Programacion Financiera'!J20</f>
        <v>4849036</v>
      </c>
      <c r="G9" s="36">
        <f>+'Anexo I Programacion Financiera'!K20</f>
        <v>5426348</v>
      </c>
      <c r="H9" s="36">
        <f>+'Anexo I Programacion Financiera'!L20</f>
        <v>20149063</v>
      </c>
    </row>
    <row r="10" spans="1:8" ht="12.75">
      <c r="A10">
        <f>+'Anexo I Programacion Financiera'!$B$6</f>
        <v>2007</v>
      </c>
      <c r="B10" s="35" t="str">
        <f>+'Anexo I Programacion Financiera'!$K$5</f>
        <v>010102</v>
      </c>
      <c r="C10">
        <f>+'Anexo I Programacion Financiera'!B21</f>
        <v>9</v>
      </c>
      <c r="D10" s="36">
        <f>+'Anexo I Programacion Financiera'!H21</f>
        <v>0</v>
      </c>
      <c r="E10" s="36">
        <f>+'Anexo I Programacion Financiera'!I21</f>
        <v>0</v>
      </c>
      <c r="F10" s="36">
        <f>+'Anexo I Programacion Financiera'!J21</f>
        <v>0</v>
      </c>
      <c r="G10" s="36">
        <f>+'Anexo I Programacion Financiera'!K21</f>
        <v>0</v>
      </c>
      <c r="H10" s="36">
        <f>+'Anexo I Programacion Financiera'!L21</f>
        <v>0</v>
      </c>
    </row>
    <row r="11" spans="1:8" ht="12.75">
      <c r="A11">
        <f>+'Anexo I Programacion Financiera'!$B$6</f>
        <v>2007</v>
      </c>
      <c r="B11" s="35" t="str">
        <f>+'Anexo I Programacion Financiera'!$K$5</f>
        <v>010102</v>
      </c>
      <c r="C11">
        <f>+'Anexo I Programacion Financiera'!B22</f>
        <v>10</v>
      </c>
      <c r="D11" s="36">
        <f>+'Anexo I Programacion Financiera'!H22</f>
        <v>0</v>
      </c>
      <c r="E11" s="36">
        <f>+'Anexo I Programacion Financiera'!I22</f>
        <v>0</v>
      </c>
      <c r="F11" s="36">
        <f>+'Anexo I Programacion Financiera'!J22</f>
        <v>0</v>
      </c>
      <c r="G11" s="36">
        <f>+'Anexo I Programacion Financiera'!K22</f>
        <v>0</v>
      </c>
      <c r="H11" s="36">
        <f>+'Anexo I Programacion Financiera'!L22</f>
        <v>0</v>
      </c>
    </row>
    <row r="12" spans="1:8" ht="12.75">
      <c r="A12">
        <f>+'Anexo I Programacion Financiera'!$B$6</f>
        <v>2007</v>
      </c>
      <c r="B12" s="35" t="str">
        <f>+'Anexo I Programacion Financiera'!$K$5</f>
        <v>010102</v>
      </c>
      <c r="C12">
        <f>+'Anexo I Programacion Financiera'!B23</f>
        <v>11</v>
      </c>
      <c r="D12" s="36">
        <f>+'Anexo I Programacion Financiera'!H23</f>
        <v>-4447331</v>
      </c>
      <c r="E12" s="36">
        <f>+'Anexo I Programacion Financiera'!I23</f>
        <v>-5426348</v>
      </c>
      <c r="F12" s="36">
        <f>+'Anexo I Programacion Financiera'!J23</f>
        <v>-4849036</v>
      </c>
      <c r="G12" s="36">
        <f>+'Anexo I Programacion Financiera'!K23</f>
        <v>-5426348</v>
      </c>
      <c r="H12" s="36">
        <f>+'Anexo I Programacion Financiera'!L23</f>
        <v>-20149063</v>
      </c>
    </row>
    <row r="13" spans="1:8" ht="12.75">
      <c r="A13">
        <f>+'Anexo I Programacion Financiera'!$B$6</f>
        <v>2007</v>
      </c>
      <c r="B13" s="35" t="str">
        <f>+'Anexo I Programacion Financiera'!$K$5</f>
        <v>010102</v>
      </c>
      <c r="C13">
        <f>+'Anexo I Programacion Financiera'!B24</f>
        <v>12</v>
      </c>
      <c r="D13" s="36">
        <f>+'Anexo I Programacion Financiera'!H24</f>
        <v>0</v>
      </c>
      <c r="E13" s="36">
        <f>+'Anexo I Programacion Financiera'!I24</f>
        <v>0</v>
      </c>
      <c r="F13" s="36">
        <f>+'Anexo I Programacion Financiera'!J24</f>
        <v>0</v>
      </c>
      <c r="G13" s="36">
        <f>+'Anexo I Programacion Financiera'!K24</f>
        <v>0</v>
      </c>
      <c r="H13" s="36">
        <f>+'Anexo I Programacion Financiera'!L24</f>
        <v>0</v>
      </c>
    </row>
    <row r="14" spans="1:8" ht="12.75">
      <c r="A14">
        <f>+'Anexo I Programacion Financiera'!$B$6</f>
        <v>2007</v>
      </c>
      <c r="B14" s="35" t="str">
        <f>+'Anexo I Programacion Financiera'!$K$5</f>
        <v>010102</v>
      </c>
      <c r="C14">
        <f>+'Anexo I Programacion Financiera'!B25</f>
        <v>13</v>
      </c>
      <c r="D14" s="36">
        <f>+'Anexo I Programacion Financiera'!H25</f>
        <v>0</v>
      </c>
      <c r="E14" s="36">
        <f>+'Anexo I Programacion Financiera'!I25</f>
        <v>0</v>
      </c>
      <c r="F14" s="36">
        <f>+'Anexo I Programacion Financiera'!J25</f>
        <v>0</v>
      </c>
      <c r="G14" s="36">
        <f>+'Anexo I Programacion Financiera'!K25</f>
        <v>0</v>
      </c>
      <c r="H14" s="36">
        <f>+'Anexo I Programacion Financiera'!L25</f>
        <v>0</v>
      </c>
    </row>
    <row r="15" spans="1:8" ht="12.75">
      <c r="A15">
        <f>+'Anexo I Programacion Financiera'!$B$6</f>
        <v>2007</v>
      </c>
      <c r="B15" s="35" t="str">
        <f>+'Anexo I Programacion Financiera'!$K$5</f>
        <v>010102</v>
      </c>
      <c r="C15">
        <f>+'Anexo I Programacion Financiera'!B26</f>
        <v>14</v>
      </c>
      <c r="D15" s="36">
        <f>+'Anexo I Programacion Financiera'!H26</f>
        <v>0</v>
      </c>
      <c r="E15" s="36">
        <f>+'Anexo I Programacion Financiera'!I26</f>
        <v>0</v>
      </c>
      <c r="F15" s="36">
        <f>+'Anexo I Programacion Financiera'!J26</f>
        <v>0</v>
      </c>
      <c r="G15" s="36">
        <f>+'Anexo I Programacion Financiera'!K26</f>
        <v>0</v>
      </c>
      <c r="H15" s="36">
        <f>+'Anexo I Programacion Financiera'!L26</f>
        <v>0</v>
      </c>
    </row>
    <row r="16" spans="1:8" ht="12.75">
      <c r="A16">
        <f>+'Anexo I Programacion Financiera'!$B$6</f>
        <v>2007</v>
      </c>
      <c r="B16" s="35" t="str">
        <f>+'Anexo I Programacion Financiera'!$K$5</f>
        <v>010102</v>
      </c>
      <c r="C16">
        <f>+'Anexo I Programacion Financiera'!B27</f>
        <v>15</v>
      </c>
      <c r="D16" s="36">
        <f>+'Anexo I Programacion Financiera'!H27</f>
        <v>-4447331</v>
      </c>
      <c r="E16" s="36">
        <f>+'Anexo I Programacion Financiera'!I27</f>
        <v>-5426348</v>
      </c>
      <c r="F16" s="36">
        <f>+'Anexo I Programacion Financiera'!J27</f>
        <v>-4849036</v>
      </c>
      <c r="G16" s="36">
        <f>+'Anexo I Programacion Financiera'!K27</f>
        <v>-5426348</v>
      </c>
      <c r="H16" s="36">
        <f>+'Anexo I Programacion Financiera'!L27</f>
        <v>-20149063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7"/>
  <sheetViews>
    <sheetView zoomScale="75" zoomScaleNormal="75" workbookViewId="0" topLeftCell="B1">
      <selection activeCell="O19" sqref="O19"/>
    </sheetView>
  </sheetViews>
  <sheetFormatPr defaultColWidth="11.00390625" defaultRowHeight="12.75"/>
  <cols>
    <col min="1" max="1" width="15.625" style="0" customWidth="1"/>
    <col min="2" max="2" width="10.375" style="0" customWidth="1"/>
    <col min="3" max="4" width="10.75390625" style="0" customWidth="1"/>
    <col min="5" max="6" width="3.125" style="0" customWidth="1"/>
    <col min="7" max="7" width="2.875" style="0" customWidth="1"/>
    <col min="8" max="8" width="3.125" style="0" customWidth="1"/>
    <col min="9" max="9" width="9.875" style="0" customWidth="1"/>
    <col min="10" max="10" width="10.125" style="0" customWidth="1"/>
    <col min="11" max="11" width="9.625" style="0" customWidth="1"/>
    <col min="12" max="12" width="9.75390625" style="0" customWidth="1"/>
    <col min="13" max="13" width="9.50390625" style="0" customWidth="1"/>
  </cols>
  <sheetData>
    <row r="1" spans="1:15" ht="15">
      <c r="A1" s="195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</row>
    <row r="3" ht="12.75">
      <c r="A3" s="2" t="s">
        <v>1</v>
      </c>
    </row>
    <row r="5" spans="1:13" ht="12.75">
      <c r="A5" t="s">
        <v>164</v>
      </c>
      <c r="L5" s="37" t="s">
        <v>2</v>
      </c>
      <c r="M5" s="82" t="s">
        <v>162</v>
      </c>
    </row>
    <row r="7" spans="1:8" ht="12.75">
      <c r="A7" t="s">
        <v>3</v>
      </c>
      <c r="B7" s="3">
        <v>2007</v>
      </c>
      <c r="D7" t="s">
        <v>4</v>
      </c>
      <c r="E7" s="85">
        <v>2</v>
      </c>
      <c r="F7" s="85"/>
      <c r="G7" s="85"/>
      <c r="H7" s="85"/>
    </row>
    <row r="8" ht="13.5" thickBot="1"/>
    <row r="9" spans="1:15" s="6" customFormat="1" ht="10.5">
      <c r="A9" s="212" t="s">
        <v>5</v>
      </c>
      <c r="B9" s="215" t="s">
        <v>6</v>
      </c>
      <c r="C9" s="203" t="s">
        <v>7</v>
      </c>
      <c r="D9" s="203"/>
      <c r="E9" s="203" t="s">
        <v>8</v>
      </c>
      <c r="F9" s="203"/>
      <c r="G9" s="203"/>
      <c r="H9" s="203"/>
      <c r="I9" s="4" t="s">
        <v>9</v>
      </c>
      <c r="J9" s="215" t="s">
        <v>10</v>
      </c>
      <c r="K9" s="4" t="s">
        <v>11</v>
      </c>
      <c r="L9" s="215" t="s">
        <v>12</v>
      </c>
      <c r="M9" s="4" t="s">
        <v>13</v>
      </c>
      <c r="N9" s="4" t="s">
        <v>14</v>
      </c>
      <c r="O9" s="5" t="s">
        <v>15</v>
      </c>
    </row>
    <row r="10" spans="1:15" s="6" customFormat="1" ht="10.5">
      <c r="A10" s="213"/>
      <c r="B10" s="216"/>
      <c r="C10" s="204" t="s">
        <v>16</v>
      </c>
      <c r="D10" s="204"/>
      <c r="E10" s="204" t="s">
        <v>17</v>
      </c>
      <c r="F10" s="204"/>
      <c r="G10" s="204"/>
      <c r="H10" s="204"/>
      <c r="I10" s="7" t="s">
        <v>18</v>
      </c>
      <c r="J10" s="216"/>
      <c r="K10" s="7" t="s">
        <v>19</v>
      </c>
      <c r="L10" s="216"/>
      <c r="M10" s="7" t="s">
        <v>20</v>
      </c>
      <c r="N10" s="7" t="s">
        <v>21</v>
      </c>
      <c r="O10" s="8" t="s">
        <v>22</v>
      </c>
    </row>
    <row r="11" spans="1:15" s="6" customFormat="1" ht="11.25" thickBot="1">
      <c r="A11" s="214"/>
      <c r="B11" s="217"/>
      <c r="C11" s="9" t="s">
        <v>23</v>
      </c>
      <c r="D11" s="9" t="s">
        <v>24</v>
      </c>
      <c r="E11" s="200" t="s">
        <v>25</v>
      </c>
      <c r="F11" s="200"/>
      <c r="G11" s="200"/>
      <c r="H11" s="200"/>
      <c r="I11" s="10"/>
      <c r="J11" s="217"/>
      <c r="K11" s="10"/>
      <c r="L11" s="217"/>
      <c r="M11" s="10"/>
      <c r="N11" s="10"/>
      <c r="O11" s="11"/>
    </row>
    <row r="12" spans="1:15" s="6" customFormat="1" ht="12.75" customHeight="1">
      <c r="A12" s="100" t="s">
        <v>124</v>
      </c>
      <c r="B12" s="12">
        <v>15021931</v>
      </c>
      <c r="C12" s="13">
        <v>3910411</v>
      </c>
      <c r="D12" s="13">
        <v>162500</v>
      </c>
      <c r="E12" s="201">
        <f aca="true" t="shared" si="0" ref="E12:E17">+B12+C12-D12</f>
        <v>18769842</v>
      </c>
      <c r="F12" s="201"/>
      <c r="G12" s="201"/>
      <c r="H12" s="201"/>
      <c r="I12" s="12">
        <v>8498051.34</v>
      </c>
      <c r="J12" s="12">
        <v>8498051.34</v>
      </c>
      <c r="K12" s="12">
        <v>8498051.34</v>
      </c>
      <c r="L12" s="12">
        <v>7864152.84</v>
      </c>
      <c r="M12" s="12">
        <f aca="true" t="shared" si="1" ref="M12:M17">+J12-K12</f>
        <v>0</v>
      </c>
      <c r="N12" s="12">
        <f aca="true" t="shared" si="2" ref="N12:N17">+E12-I12</f>
        <v>10271790.66</v>
      </c>
      <c r="O12" s="14">
        <f aca="true" t="shared" si="3" ref="O12:O17">+K12-L12</f>
        <v>633898.5</v>
      </c>
    </row>
    <row r="13" spans="1:15" s="6" customFormat="1" ht="10.5">
      <c r="A13" s="101" t="s">
        <v>123</v>
      </c>
      <c r="B13" s="13">
        <v>562583</v>
      </c>
      <c r="C13" s="13">
        <v>0</v>
      </c>
      <c r="D13" s="13">
        <v>0</v>
      </c>
      <c r="E13" s="205">
        <f t="shared" si="0"/>
        <v>562583</v>
      </c>
      <c r="F13" s="205"/>
      <c r="G13" s="205"/>
      <c r="H13" s="205"/>
      <c r="I13" s="13">
        <v>278871.01</v>
      </c>
      <c r="J13" s="13">
        <v>278871.01</v>
      </c>
      <c r="K13" s="13">
        <v>278871.01</v>
      </c>
      <c r="L13" s="13">
        <v>278871.01</v>
      </c>
      <c r="M13" s="13">
        <f t="shared" si="1"/>
        <v>0</v>
      </c>
      <c r="N13" s="13">
        <f t="shared" si="2"/>
        <v>283711.99</v>
      </c>
      <c r="O13" s="16">
        <f t="shared" si="3"/>
        <v>0</v>
      </c>
    </row>
    <row r="14" spans="1:15" s="6" customFormat="1" ht="10.5">
      <c r="A14" s="101" t="s">
        <v>125</v>
      </c>
      <c r="B14" s="13">
        <v>3694690</v>
      </c>
      <c r="C14" s="13">
        <v>484961.44</v>
      </c>
      <c r="D14" s="13">
        <v>0</v>
      </c>
      <c r="E14" s="205">
        <f t="shared" si="0"/>
        <v>4179651.44</v>
      </c>
      <c r="F14" s="205"/>
      <c r="G14" s="205"/>
      <c r="H14" s="205"/>
      <c r="I14" s="13">
        <v>1615021.42</v>
      </c>
      <c r="J14" s="13">
        <v>1599047.41</v>
      </c>
      <c r="K14" s="13">
        <v>1599047.41</v>
      </c>
      <c r="L14" s="13">
        <v>1599047.41</v>
      </c>
      <c r="M14" s="13">
        <f t="shared" si="1"/>
        <v>0</v>
      </c>
      <c r="N14" s="13">
        <f t="shared" si="2"/>
        <v>2564630.02</v>
      </c>
      <c r="O14" s="16">
        <f t="shared" si="3"/>
        <v>0</v>
      </c>
    </row>
    <row r="15" spans="1:15" s="6" customFormat="1" ht="10.5">
      <c r="A15" s="101" t="s">
        <v>126</v>
      </c>
      <c r="B15" s="13">
        <v>263857</v>
      </c>
      <c r="C15" s="13">
        <v>0</v>
      </c>
      <c r="D15" s="13">
        <v>0</v>
      </c>
      <c r="E15" s="205">
        <f t="shared" si="0"/>
        <v>263857</v>
      </c>
      <c r="F15" s="205"/>
      <c r="G15" s="205"/>
      <c r="H15" s="205"/>
      <c r="I15" s="13">
        <v>32533.85</v>
      </c>
      <c r="J15" s="13">
        <v>32533.85</v>
      </c>
      <c r="K15" s="13">
        <v>32533.85</v>
      </c>
      <c r="L15" s="13">
        <v>32533.85</v>
      </c>
      <c r="M15" s="13">
        <f t="shared" si="1"/>
        <v>0</v>
      </c>
      <c r="N15" s="13">
        <f t="shared" si="2"/>
        <v>231323.15</v>
      </c>
      <c r="O15" s="16">
        <f t="shared" si="3"/>
        <v>0</v>
      </c>
    </row>
    <row r="16" spans="1:15" s="6" customFormat="1" ht="10.5">
      <c r="A16" s="101" t="s">
        <v>165</v>
      </c>
      <c r="B16" s="13">
        <v>6000</v>
      </c>
      <c r="C16" s="13">
        <v>0</v>
      </c>
      <c r="D16" s="13">
        <v>0</v>
      </c>
      <c r="E16" s="205">
        <f t="shared" si="0"/>
        <v>6000</v>
      </c>
      <c r="F16" s="205"/>
      <c r="G16" s="205"/>
      <c r="H16" s="205"/>
      <c r="I16" s="13">
        <v>0</v>
      </c>
      <c r="J16" s="13">
        <v>0</v>
      </c>
      <c r="K16" s="13">
        <v>0</v>
      </c>
      <c r="L16" s="13">
        <v>0</v>
      </c>
      <c r="M16" s="13">
        <f t="shared" si="1"/>
        <v>0</v>
      </c>
      <c r="N16" s="13">
        <f t="shared" si="2"/>
        <v>6000</v>
      </c>
      <c r="O16" s="16">
        <f t="shared" si="3"/>
        <v>0</v>
      </c>
    </row>
    <row r="17" spans="1:15" s="6" customFormat="1" ht="10.5">
      <c r="A17" s="101" t="s">
        <v>127</v>
      </c>
      <c r="B17" s="13">
        <v>0</v>
      </c>
      <c r="C17" s="13">
        <v>0</v>
      </c>
      <c r="D17" s="13">
        <v>0</v>
      </c>
      <c r="E17" s="205">
        <f t="shared" si="0"/>
        <v>0</v>
      </c>
      <c r="F17" s="205"/>
      <c r="G17" s="205"/>
      <c r="H17" s="205"/>
      <c r="I17" s="13">
        <v>0</v>
      </c>
      <c r="J17" s="13">
        <v>0</v>
      </c>
      <c r="K17" s="13">
        <v>0</v>
      </c>
      <c r="L17" s="13">
        <v>0</v>
      </c>
      <c r="M17" s="13">
        <f t="shared" si="1"/>
        <v>0</v>
      </c>
      <c r="N17" s="13">
        <f t="shared" si="2"/>
        <v>0</v>
      </c>
      <c r="O17" s="16">
        <f t="shared" si="3"/>
        <v>0</v>
      </c>
    </row>
    <row r="18" spans="1:15" s="6" customFormat="1" ht="10.5">
      <c r="A18" s="15"/>
      <c r="B18" s="13"/>
      <c r="C18" s="13"/>
      <c r="D18" s="13"/>
      <c r="E18" s="205"/>
      <c r="F18" s="205"/>
      <c r="G18" s="205"/>
      <c r="H18" s="205"/>
      <c r="I18" s="13"/>
      <c r="J18" s="13"/>
      <c r="K18" s="13"/>
      <c r="L18" s="13"/>
      <c r="M18" s="13"/>
      <c r="N18" s="13"/>
      <c r="O18" s="16"/>
    </row>
    <row r="19" spans="1:16" s="6" customFormat="1" ht="10.5">
      <c r="A19" s="17" t="s">
        <v>26</v>
      </c>
      <c r="B19" s="18">
        <f>SUM(B12:B18)</f>
        <v>19549061</v>
      </c>
      <c r="C19" s="18">
        <f>SUM(C12:C18)</f>
        <v>4395372.44</v>
      </c>
      <c r="D19" s="18">
        <f>SUM(D12:D18)</f>
        <v>162500</v>
      </c>
      <c r="E19" s="206">
        <f>SUM(E12:E18)</f>
        <v>23781933.44</v>
      </c>
      <c r="F19" s="206"/>
      <c r="G19" s="206"/>
      <c r="H19" s="206"/>
      <c r="I19" s="18">
        <f aca="true" t="shared" si="4" ref="I19:O19">SUM(I12:I18)</f>
        <v>10424477.62</v>
      </c>
      <c r="J19" s="18">
        <f t="shared" si="4"/>
        <v>10408503.61</v>
      </c>
      <c r="K19" s="18">
        <f t="shared" si="4"/>
        <v>10408503.61</v>
      </c>
      <c r="L19" s="18">
        <f t="shared" si="4"/>
        <v>9774605.11</v>
      </c>
      <c r="M19" s="18">
        <f t="shared" si="4"/>
        <v>0</v>
      </c>
      <c r="N19" s="18">
        <f t="shared" si="4"/>
        <v>13357455.82</v>
      </c>
      <c r="O19" s="19">
        <f t="shared" si="4"/>
        <v>633898.5</v>
      </c>
      <c r="P19" s="107"/>
    </row>
    <row r="20" spans="1:15" s="6" customFormat="1" ht="11.25" thickBot="1">
      <c r="A20" s="20"/>
      <c r="B20" s="21"/>
      <c r="C20" s="21"/>
      <c r="D20" s="21"/>
      <c r="E20" s="207"/>
      <c r="F20" s="207"/>
      <c r="G20" s="207"/>
      <c r="H20" s="207"/>
      <c r="I20" s="21"/>
      <c r="J20" s="21"/>
      <c r="K20" s="21"/>
      <c r="L20" s="21"/>
      <c r="M20" s="21"/>
      <c r="N20" s="21"/>
      <c r="O20" s="22"/>
    </row>
    <row r="21" spans="1:15" s="6" customFormat="1" ht="10.5">
      <c r="A21" s="23"/>
      <c r="B21" s="24"/>
      <c r="C21" s="24"/>
      <c r="D21" s="24"/>
      <c r="E21" s="193"/>
      <c r="F21" s="193"/>
      <c r="G21" s="193"/>
      <c r="H21" s="193"/>
      <c r="I21" s="24"/>
      <c r="J21" s="24"/>
      <c r="K21" s="24"/>
      <c r="L21" s="24"/>
      <c r="M21" s="24"/>
      <c r="N21" s="24"/>
      <c r="O21" s="24"/>
    </row>
    <row r="22" spans="1:15" s="6" customFormat="1" ht="10.5">
      <c r="A22" s="23"/>
      <c r="B22" s="24"/>
      <c r="C22" s="24"/>
      <c r="D22" s="24"/>
      <c r="E22" s="193"/>
      <c r="F22" s="193"/>
      <c r="G22" s="193"/>
      <c r="H22" s="193"/>
      <c r="I22" s="24"/>
      <c r="J22" s="24"/>
      <c r="K22" s="24"/>
      <c r="L22" s="24"/>
      <c r="M22" s="24"/>
      <c r="N22" s="24"/>
      <c r="O22" s="24"/>
    </row>
    <row r="23" spans="1:13" s="67" customFormat="1" ht="21" customHeight="1">
      <c r="A23" s="65"/>
      <c r="B23" s="66"/>
      <c r="D23" s="199"/>
      <c r="E23" s="199"/>
      <c r="F23" s="199"/>
      <c r="G23" s="199"/>
      <c r="H23" s="198"/>
      <c r="I23" s="198"/>
      <c r="K23" s="86"/>
      <c r="L23" s="199"/>
      <c r="M23" s="202"/>
    </row>
    <row r="24" spans="1:13" s="67" customFormat="1" ht="9" customHeight="1">
      <c r="A24" s="65"/>
      <c r="B24" s="68"/>
      <c r="D24" s="197"/>
      <c r="E24" s="197"/>
      <c r="F24" s="197"/>
      <c r="G24" s="197"/>
      <c r="H24" s="198"/>
      <c r="I24" s="198"/>
      <c r="K24" s="86"/>
      <c r="L24" s="197"/>
      <c r="M24" s="202"/>
    </row>
    <row r="25" spans="1:13" s="67" customFormat="1" ht="9.75" customHeight="1">
      <c r="A25" s="65"/>
      <c r="B25" s="68"/>
      <c r="D25" s="197"/>
      <c r="E25" s="197"/>
      <c r="F25" s="197"/>
      <c r="G25" s="197"/>
      <c r="H25" s="198"/>
      <c r="I25" s="198"/>
      <c r="K25" s="86"/>
      <c r="L25" s="197"/>
      <c r="M25" s="202"/>
    </row>
    <row r="26" spans="1:15" s="6" customFormat="1" ht="10.5">
      <c r="A26" s="23"/>
      <c r="B26" s="24"/>
      <c r="C26" s="24"/>
      <c r="D26" s="24"/>
      <c r="E26" s="193"/>
      <c r="F26" s="193"/>
      <c r="G26" s="193"/>
      <c r="H26" s="193"/>
      <c r="I26" s="24"/>
      <c r="J26" s="24"/>
      <c r="K26" s="24"/>
      <c r="L26" s="24"/>
      <c r="M26" s="24"/>
      <c r="N26" s="24"/>
      <c r="O26" s="24"/>
    </row>
    <row r="27" spans="1:15" s="6" customFormat="1" ht="10.5">
      <c r="A27" s="23"/>
      <c r="B27" s="24"/>
      <c r="C27" s="24"/>
      <c r="D27" s="24"/>
      <c r="E27" s="193"/>
      <c r="F27" s="193"/>
      <c r="G27" s="193"/>
      <c r="H27" s="193"/>
      <c r="I27" s="24"/>
      <c r="J27" s="24"/>
      <c r="K27" s="24"/>
      <c r="L27" s="24"/>
      <c r="M27" s="24"/>
      <c r="N27" s="24"/>
      <c r="O27" s="24"/>
    </row>
    <row r="28" spans="1:15" s="6" customFormat="1" ht="10.5">
      <c r="A28" s="23"/>
      <c r="B28" s="24"/>
      <c r="C28" s="24"/>
      <c r="D28" s="24"/>
      <c r="E28" s="193"/>
      <c r="F28" s="193"/>
      <c r="G28" s="193"/>
      <c r="H28" s="193"/>
      <c r="I28" s="24"/>
      <c r="J28" s="24"/>
      <c r="K28" s="24"/>
      <c r="L28" s="24"/>
      <c r="M28" s="24"/>
      <c r="N28" s="24"/>
      <c r="O28" s="24"/>
    </row>
    <row r="29" spans="1:15" s="6" customFormat="1" ht="10.5">
      <c r="A29" s="23"/>
      <c r="B29" s="24"/>
      <c r="C29" s="24"/>
      <c r="D29" s="24"/>
      <c r="E29" s="193"/>
      <c r="F29" s="193"/>
      <c r="G29" s="193"/>
      <c r="H29" s="193"/>
      <c r="I29" s="24"/>
      <c r="J29" s="24"/>
      <c r="K29" s="24"/>
      <c r="L29" s="24"/>
      <c r="M29" s="24"/>
      <c r="N29" s="24"/>
      <c r="O29" s="24"/>
    </row>
    <row r="30" spans="1:15" s="6" customFormat="1" ht="10.5">
      <c r="A30" s="23"/>
      <c r="B30" s="24"/>
      <c r="C30" s="24"/>
      <c r="D30" s="24"/>
      <c r="E30" s="193"/>
      <c r="F30" s="193"/>
      <c r="G30" s="193"/>
      <c r="H30" s="193"/>
      <c r="I30" s="24"/>
      <c r="J30" s="24"/>
      <c r="K30" s="24"/>
      <c r="L30" s="24"/>
      <c r="M30" s="24"/>
      <c r="N30" s="24"/>
      <c r="O30" s="24"/>
    </row>
    <row r="31" spans="1:15" s="6" customFormat="1" ht="10.5">
      <c r="A31" s="23"/>
      <c r="B31" s="24"/>
      <c r="C31" s="24"/>
      <c r="D31" s="24"/>
      <c r="E31" s="193"/>
      <c r="F31" s="193"/>
      <c r="G31" s="193"/>
      <c r="H31" s="193"/>
      <c r="I31" s="24"/>
      <c r="J31" s="24"/>
      <c r="K31" s="24"/>
      <c r="L31" s="24"/>
      <c r="M31" s="24"/>
      <c r="N31" s="24"/>
      <c r="O31" s="24"/>
    </row>
    <row r="32" spans="1:15" s="6" customFormat="1" ht="10.5">
      <c r="A32" s="23"/>
      <c r="B32" s="24"/>
      <c r="C32" s="24"/>
      <c r="D32" s="24"/>
      <c r="E32" s="193"/>
      <c r="F32" s="193"/>
      <c r="G32" s="193"/>
      <c r="H32" s="193"/>
      <c r="I32" s="24"/>
      <c r="J32" s="24"/>
      <c r="K32" s="24"/>
      <c r="L32" s="24"/>
      <c r="M32" s="24"/>
      <c r="N32" s="24"/>
      <c r="O32" s="24"/>
    </row>
    <row r="33" spans="1:15" s="6" customFormat="1" ht="10.5">
      <c r="A33" s="23"/>
      <c r="B33" s="24"/>
      <c r="C33" s="24"/>
      <c r="D33" s="24"/>
      <c r="E33" s="193"/>
      <c r="F33" s="193"/>
      <c r="G33" s="193"/>
      <c r="H33" s="193"/>
      <c r="I33" s="24"/>
      <c r="J33" s="24"/>
      <c r="K33" s="24"/>
      <c r="L33" s="24"/>
      <c r="M33" s="24"/>
      <c r="N33" s="24"/>
      <c r="O33" s="24"/>
    </row>
    <row r="34" spans="1:15" s="6" customFormat="1" ht="10.5">
      <c r="A34" s="25"/>
      <c r="B34" s="26"/>
      <c r="C34" s="26"/>
      <c r="D34" s="26"/>
      <c r="E34" s="194"/>
      <c r="F34" s="194"/>
      <c r="G34" s="194"/>
      <c r="H34" s="194"/>
      <c r="I34" s="26"/>
      <c r="J34" s="26"/>
      <c r="K34" s="26"/>
      <c r="L34" s="26"/>
      <c r="M34" s="26"/>
      <c r="N34" s="26"/>
      <c r="O34" s="26"/>
    </row>
    <row r="35" spans="1:15" s="6" customFormat="1" ht="10.5">
      <c r="A35" s="25"/>
      <c r="B35" s="26"/>
      <c r="C35" s="26"/>
      <c r="D35" s="26"/>
      <c r="E35" s="194"/>
      <c r="F35" s="194"/>
      <c r="G35" s="194"/>
      <c r="H35" s="194"/>
      <c r="I35" s="26"/>
      <c r="J35" s="26"/>
      <c r="K35" s="26"/>
      <c r="L35" s="26"/>
      <c r="M35" s="26"/>
      <c r="N35" s="26"/>
      <c r="O35" s="26"/>
    </row>
    <row r="36" spans="1:15" s="6" customFormat="1" ht="10.5">
      <c r="A36" s="25"/>
      <c r="B36" s="26"/>
      <c r="C36" s="26"/>
      <c r="D36" s="26"/>
      <c r="E36" s="194"/>
      <c r="F36" s="194"/>
      <c r="G36" s="194"/>
      <c r="H36" s="194"/>
      <c r="I36" s="26"/>
      <c r="J36" s="26"/>
      <c r="K36" s="26"/>
      <c r="L36" s="26"/>
      <c r="M36" s="26"/>
      <c r="N36" s="26"/>
      <c r="O36" s="26"/>
    </row>
    <row r="37" spans="1:15" s="6" customFormat="1" ht="10.5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6" customFormat="1" ht="10.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6" customFormat="1" ht="10.5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6" customFormat="1" ht="10.5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6" customFormat="1" ht="10.5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s="6" customFormat="1" ht="10.5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6" customFormat="1" ht="10.5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6" customFormat="1" ht="10.5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6" customFormat="1" ht="10.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6" customFormat="1" ht="10.5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s="6" customFormat="1" ht="10.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6" customFormat="1" ht="10.5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2:15" s="6" customFormat="1" ht="10.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2:15" s="6" customFormat="1" ht="10.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2:15" s="6" customFormat="1" ht="10.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2:15" s="6" customFormat="1" ht="10.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2:15" s="6" customFormat="1" ht="10.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2:15" s="6" customFormat="1" ht="10.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2:15" s="6" customFormat="1" ht="10.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2:15" s="6" customFormat="1" ht="10.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2:15" s="6" customFormat="1" ht="10.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="6" customFormat="1" ht="10.5"/>
    <row r="59" s="6" customFormat="1" ht="10.5"/>
    <row r="60" s="6" customFormat="1" ht="10.5"/>
    <row r="61" s="6" customFormat="1" ht="10.5"/>
    <row r="62" s="6" customFormat="1" ht="10.5"/>
    <row r="63" s="6" customFormat="1" ht="10.5"/>
    <row r="64" s="6" customFormat="1" ht="10.5"/>
    <row r="65" s="6" customFormat="1" ht="10.5"/>
    <row r="66" s="6" customFormat="1" ht="10.5"/>
    <row r="67" s="6" customFormat="1" ht="10.5"/>
    <row r="68" s="6" customFormat="1" ht="10.5"/>
    <row r="69" s="6" customFormat="1" ht="10.5"/>
    <row r="70" s="6" customFormat="1" ht="10.5"/>
    <row r="71" s="6" customFormat="1" ht="10.5"/>
    <row r="72" s="6" customFormat="1" ht="10.5"/>
    <row r="73" s="6" customFormat="1" ht="10.5"/>
    <row r="74" s="6" customFormat="1" ht="10.5"/>
    <row r="75" s="6" customFormat="1" ht="10.5"/>
    <row r="76" s="6" customFormat="1" ht="10.5"/>
    <row r="77" s="6" customFormat="1" ht="10.5"/>
    <row r="78" s="6" customFormat="1" ht="10.5"/>
    <row r="79" s="6" customFormat="1" ht="10.5"/>
    <row r="80" s="6" customFormat="1" ht="10.5"/>
    <row r="81" s="6" customFormat="1" ht="10.5"/>
    <row r="82" s="6" customFormat="1" ht="10.5"/>
    <row r="83" s="6" customFormat="1" ht="10.5"/>
    <row r="84" s="6" customFormat="1" ht="10.5"/>
    <row r="85" s="6" customFormat="1" ht="10.5"/>
    <row r="86" s="6" customFormat="1" ht="10.5"/>
    <row r="87" s="6" customFormat="1" ht="10.5"/>
    <row r="88" s="6" customFormat="1" ht="10.5"/>
    <row r="89" s="6" customFormat="1" ht="10.5"/>
    <row r="90" s="6" customFormat="1" ht="10.5"/>
    <row r="91" s="6" customFormat="1" ht="10.5"/>
    <row r="92" s="6" customFormat="1" ht="10.5"/>
    <row r="93" s="6" customFormat="1" ht="10.5"/>
    <row r="94" s="6" customFormat="1" ht="10.5"/>
    <row r="95" s="6" customFormat="1" ht="10.5"/>
    <row r="96" s="6" customFormat="1" ht="10.5"/>
    <row r="97" s="6" customFormat="1" ht="10.5"/>
    <row r="98" s="6" customFormat="1" ht="10.5"/>
    <row r="99" s="6" customFormat="1" ht="10.5"/>
    <row r="100" s="6" customFormat="1" ht="10.5"/>
    <row r="101" s="6" customFormat="1" ht="10.5"/>
    <row r="102" s="6" customFormat="1" ht="10.5"/>
    <row r="103" s="6" customFormat="1" ht="10.5"/>
    <row r="104" s="6" customFormat="1" ht="10.5"/>
    <row r="105" s="6" customFormat="1" ht="10.5"/>
    <row r="106" s="6" customFormat="1" ht="10.5"/>
    <row r="107" s="6" customFormat="1" ht="10.5"/>
    <row r="108" s="6" customFormat="1" ht="10.5"/>
    <row r="109" s="6" customFormat="1" ht="10.5"/>
    <row r="110" s="6" customFormat="1" ht="10.5"/>
  </sheetData>
  <mergeCells count="38">
    <mergeCell ref="E35:H35"/>
    <mergeCell ref="E36:H36"/>
    <mergeCell ref="A1:O1"/>
    <mergeCell ref="A9:A11"/>
    <mergeCell ref="B9:B11"/>
    <mergeCell ref="J9:J11"/>
    <mergeCell ref="L9:L11"/>
    <mergeCell ref="E31:H31"/>
    <mergeCell ref="E32:H32"/>
    <mergeCell ref="E33:H33"/>
    <mergeCell ref="E22:H22"/>
    <mergeCell ref="D23:I23"/>
    <mergeCell ref="E26:H26"/>
    <mergeCell ref="E34:H34"/>
    <mergeCell ref="E27:H27"/>
    <mergeCell ref="E28:H28"/>
    <mergeCell ref="E29:H29"/>
    <mergeCell ref="E30:H30"/>
    <mergeCell ref="E14:H14"/>
    <mergeCell ref="L23:M23"/>
    <mergeCell ref="L24:M24"/>
    <mergeCell ref="E15:H15"/>
    <mergeCell ref="E16:H16"/>
    <mergeCell ref="E18:H18"/>
    <mergeCell ref="E19:H19"/>
    <mergeCell ref="E17:H17"/>
    <mergeCell ref="E20:H20"/>
    <mergeCell ref="E21:H21"/>
    <mergeCell ref="E11:H11"/>
    <mergeCell ref="E12:H12"/>
    <mergeCell ref="L25:M25"/>
    <mergeCell ref="C9:D9"/>
    <mergeCell ref="C10:D10"/>
    <mergeCell ref="E9:H9"/>
    <mergeCell ref="E10:H10"/>
    <mergeCell ref="D24:I24"/>
    <mergeCell ref="D25:I25"/>
    <mergeCell ref="E13:H13"/>
  </mergeCells>
  <printOptions horizontalCentered="1"/>
  <pageMargins left="0.7874015748031497" right="0.75" top="1.7716535433070868" bottom="1" header="0" footer="0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E1">
      <selection activeCell="E3" sqref="E3"/>
    </sheetView>
  </sheetViews>
  <sheetFormatPr defaultColWidth="11.00390625" defaultRowHeight="12.75"/>
  <cols>
    <col min="1" max="1" width="4.875" style="0" bestFit="1" customWidth="1"/>
    <col min="2" max="2" width="1.875" style="0" bestFit="1" customWidth="1"/>
    <col min="3" max="3" width="6.875" style="0" bestFit="1" customWidth="1"/>
    <col min="4" max="4" width="13.00390625" style="0" bestFit="1" customWidth="1"/>
    <col min="5" max="5" width="11.25390625" style="0" customWidth="1"/>
    <col min="8" max="8" width="11.625" style="0" customWidth="1"/>
    <col min="9" max="9" width="11.375" style="0" customWidth="1"/>
    <col min="10" max="10" width="11.50390625" style="0" customWidth="1"/>
    <col min="11" max="11" width="11.75390625" style="0" customWidth="1"/>
    <col min="12" max="12" width="11.50390625" style="0" customWidth="1"/>
  </cols>
  <sheetData>
    <row r="1" spans="1:15" ht="12.75">
      <c r="A1" t="s">
        <v>27</v>
      </c>
      <c r="B1" t="s">
        <v>4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t="s">
        <v>10</v>
      </c>
      <c r="K1" t="s">
        <v>35</v>
      </c>
      <c r="L1" t="s">
        <v>12</v>
      </c>
      <c r="M1" t="s">
        <v>36</v>
      </c>
      <c r="N1" t="s">
        <v>37</v>
      </c>
      <c r="O1" t="s">
        <v>38</v>
      </c>
    </row>
    <row r="2" spans="1:15" ht="12.75">
      <c r="A2" s="34">
        <f>+'anexo 2 '!$B$7</f>
        <v>2007</v>
      </c>
      <c r="B2">
        <f>+'anexo 2 '!$G$7+'anexo 2 '!$E$7+'anexo 2 '!$F$7+'anexo 2 '!$H$7</f>
        <v>2</v>
      </c>
      <c r="C2" s="34" t="str">
        <f>+'anexo 2 '!$M$5</f>
        <v>010102</v>
      </c>
      <c r="D2" s="35" t="str">
        <f>+'anexo 2 '!A12</f>
        <v>41100 Personal</v>
      </c>
      <c r="E2" s="36">
        <f>+'anexo 2 '!B12</f>
        <v>15021931</v>
      </c>
      <c r="F2" s="36">
        <f>+'anexo 2 '!C12</f>
        <v>3910411</v>
      </c>
      <c r="G2" s="36">
        <f>+'anexo 2 '!D12</f>
        <v>162500</v>
      </c>
      <c r="H2" s="36">
        <f>+'anexo 2 '!E12</f>
        <v>18769842</v>
      </c>
      <c r="I2" s="36">
        <f>+'anexo 2 '!I12</f>
        <v>8498051.34</v>
      </c>
      <c r="J2" s="36">
        <f>+'anexo 2 '!J12</f>
        <v>8498051.34</v>
      </c>
      <c r="K2" s="36">
        <f>+'anexo 2 '!K12</f>
        <v>8498051.34</v>
      </c>
      <c r="L2" s="36">
        <f>+'anexo 2 '!L12</f>
        <v>7864152.84</v>
      </c>
      <c r="M2" s="36">
        <f>+'anexo 2 '!M12</f>
        <v>0</v>
      </c>
      <c r="N2" s="36">
        <f>+'anexo 2 '!N12</f>
        <v>10271790.66</v>
      </c>
      <c r="O2" s="36">
        <f>+'anexo 2 '!O12</f>
        <v>633898.5</v>
      </c>
    </row>
    <row r="3" spans="1:15" ht="12.75">
      <c r="A3" s="34">
        <f>+'anexo 2 '!$B$7</f>
        <v>2007</v>
      </c>
      <c r="B3">
        <f>+'anexo 2 '!$G$7+'anexo 2 '!$E$7+'anexo 2 '!$F$7+'anexo 2 '!$H$7</f>
        <v>2</v>
      </c>
      <c r="C3" s="34" t="str">
        <f>+'anexo 2 '!$M$5</f>
        <v>010102</v>
      </c>
      <c r="D3" s="35" t="str">
        <f>+'anexo 2 '!A13</f>
        <v>41200 Bienes</v>
      </c>
      <c r="E3" s="36">
        <f>+'anexo 2 '!B13</f>
        <v>562583</v>
      </c>
      <c r="F3" s="36">
        <f>+'anexo 2 '!C13</f>
        <v>0</v>
      </c>
      <c r="G3" s="36">
        <f>+'anexo 2 '!D13</f>
        <v>0</v>
      </c>
      <c r="H3" s="36">
        <f>+'anexo 2 '!E13</f>
        <v>562583</v>
      </c>
      <c r="I3" s="36">
        <f>+'anexo 2 '!I13</f>
        <v>278871.01</v>
      </c>
      <c r="J3" s="36">
        <f>+'anexo 2 '!J13</f>
        <v>278871.01</v>
      </c>
      <c r="K3" s="36">
        <f>+'anexo 2 '!K13</f>
        <v>278871.01</v>
      </c>
      <c r="L3" s="36">
        <f>+'anexo 2 '!L13</f>
        <v>278871.01</v>
      </c>
      <c r="M3" s="36">
        <f>+'anexo 2 '!M13</f>
        <v>0</v>
      </c>
      <c r="N3" s="36">
        <f>+'anexo 2 '!N13</f>
        <v>283711.99</v>
      </c>
      <c r="O3" s="36">
        <f>+'anexo 2 '!O13</f>
        <v>0</v>
      </c>
    </row>
    <row r="4" spans="1:15" ht="12.75">
      <c r="A4" s="34">
        <f>+'anexo 2 '!$B$7</f>
        <v>2007</v>
      </c>
      <c r="B4">
        <f>+'anexo 2 '!$G$7+'anexo 2 '!$E$7+'anexo 2 '!$F$7+'anexo 2 '!$H$7</f>
        <v>2</v>
      </c>
      <c r="C4" s="34" t="str">
        <f>+'anexo 2 '!$M$5</f>
        <v>010102</v>
      </c>
      <c r="D4" s="35" t="str">
        <f>+'anexo 2 '!A14</f>
        <v>41300 Servicios</v>
      </c>
      <c r="E4" s="36">
        <f>+'anexo 2 '!B14</f>
        <v>3694690</v>
      </c>
      <c r="F4" s="36">
        <f>+'anexo 2 '!C14</f>
        <v>484961.44</v>
      </c>
      <c r="G4" s="36">
        <f>+'anexo 2 '!D14</f>
        <v>0</v>
      </c>
      <c r="H4" s="36">
        <f>+'anexo 2 '!E14</f>
        <v>4179651.44</v>
      </c>
      <c r="I4" s="36">
        <f>+'anexo 2 '!I14</f>
        <v>1615021.42</v>
      </c>
      <c r="J4" s="36">
        <f>+'anexo 2 '!J14</f>
        <v>1599047.41</v>
      </c>
      <c r="K4" s="36">
        <f>+'anexo 2 '!K14</f>
        <v>1599047.41</v>
      </c>
      <c r="L4" s="36">
        <f>+'anexo 2 '!L14</f>
        <v>1599047.41</v>
      </c>
      <c r="M4" s="36">
        <f>+'anexo 2 '!M14</f>
        <v>0</v>
      </c>
      <c r="N4" s="36">
        <f>+'anexo 2 '!N14</f>
        <v>2564630.02</v>
      </c>
      <c r="O4" s="36">
        <f>+'anexo 2 '!O14</f>
        <v>0</v>
      </c>
    </row>
    <row r="5" spans="1:15" ht="12.75">
      <c r="A5" s="34">
        <f>+'anexo 2 '!$B$7</f>
        <v>2007</v>
      </c>
      <c r="B5">
        <f>+'anexo 2 '!$G$7+'anexo 2 '!$E$7+'anexo 2 '!$F$7+'anexo 2 '!$H$7</f>
        <v>2</v>
      </c>
      <c r="C5" s="34" t="str">
        <f>+'anexo 2 '!$M$5</f>
        <v>010102</v>
      </c>
      <c r="D5" s="35" t="str">
        <f>+'anexo 2 '!A15</f>
        <v>51100 Bs.Capital</v>
      </c>
      <c r="E5" s="36">
        <f>+'anexo 2 '!B15</f>
        <v>263857</v>
      </c>
      <c r="F5" s="36">
        <f>+'anexo 2 '!C15</f>
        <v>0</v>
      </c>
      <c r="G5" s="36">
        <f>+'anexo 2 '!D15</f>
        <v>0</v>
      </c>
      <c r="H5" s="36">
        <f>+'anexo 2 '!E15</f>
        <v>263857</v>
      </c>
      <c r="I5" s="36">
        <f>+'anexo 2 '!I15</f>
        <v>32533.85</v>
      </c>
      <c r="J5" s="36">
        <f>+'anexo 2 '!J15</f>
        <v>32533.85</v>
      </c>
      <c r="K5" s="36">
        <f>+'anexo 2 '!K15</f>
        <v>32533.85</v>
      </c>
      <c r="L5" s="36">
        <f>+'anexo 2 '!L15</f>
        <v>32533.85</v>
      </c>
      <c r="M5" s="36">
        <f>+'anexo 2 '!M15</f>
        <v>0</v>
      </c>
      <c r="N5" s="36">
        <f>+'anexo 2 '!N15</f>
        <v>231323.15</v>
      </c>
      <c r="O5" s="36">
        <f>+'anexo 2 '!O15</f>
        <v>0</v>
      </c>
    </row>
    <row r="6" spans="1:15" ht="12.75">
      <c r="A6" s="34">
        <f>+'anexo 2 '!$B$7</f>
        <v>2007</v>
      </c>
      <c r="B6">
        <f>+'anexo 2 '!$G$7+'anexo 2 '!$E$7+'anexo 2 '!$F$7+'anexo 2 '!$H$7</f>
        <v>2</v>
      </c>
      <c r="C6" s="34" t="str">
        <f>+'anexo 2 '!$M$5</f>
        <v>010102</v>
      </c>
      <c r="D6" s="35" t="str">
        <f>+'anexo 2 '!A16</f>
        <v>43100 Transferencias</v>
      </c>
      <c r="E6" s="36">
        <f>+'anexo 2 '!B16</f>
        <v>6000</v>
      </c>
      <c r="F6" s="36">
        <f>+'anexo 2 '!C16</f>
        <v>0</v>
      </c>
      <c r="G6" s="36">
        <f>+'anexo 2 '!D16</f>
        <v>0</v>
      </c>
      <c r="H6" s="36">
        <f>+'anexo 2 '!E16</f>
        <v>6000</v>
      </c>
      <c r="I6" s="36">
        <f>+'anexo 2 '!I16</f>
        <v>0</v>
      </c>
      <c r="J6" s="36">
        <f>+'anexo 2 '!J16</f>
        <v>0</v>
      </c>
      <c r="K6" s="36">
        <f>+'anexo 2 '!K16</f>
        <v>0</v>
      </c>
      <c r="L6" s="36">
        <f>+'anexo 2 '!L16</f>
        <v>0</v>
      </c>
      <c r="M6" s="36">
        <f>+'anexo 2 '!M16</f>
        <v>0</v>
      </c>
      <c r="N6" s="36">
        <f>+'anexo 2 '!N16</f>
        <v>6000</v>
      </c>
      <c r="O6" s="36">
        <f>+'anexo 2 '!O16</f>
        <v>0</v>
      </c>
    </row>
    <row r="7" spans="1:15" ht="12.75">
      <c r="A7" s="34">
        <f>+'anexo 2 '!$B$7</f>
        <v>2007</v>
      </c>
      <c r="B7">
        <f>+'anexo 2 '!$G$7+'anexo 2 '!$E$7+'anexo 2 '!$F$7+'anexo 2 '!$H$7</f>
        <v>2</v>
      </c>
      <c r="C7" s="34" t="str">
        <f>+'anexo 2 '!$M$5</f>
        <v>010102</v>
      </c>
      <c r="D7" s="35" t="str">
        <f>+'anexo 2 '!A17</f>
        <v>74100 Deuda Ej. Anter.</v>
      </c>
      <c r="E7" s="36">
        <f>+'anexo 2 '!B17</f>
        <v>0</v>
      </c>
      <c r="F7" s="36">
        <f>+'anexo 2 '!C17</f>
        <v>0</v>
      </c>
      <c r="G7" s="36">
        <f>+'anexo 2 '!D17</f>
        <v>0</v>
      </c>
      <c r="H7" s="36">
        <f>+'anexo 2 '!E17</f>
        <v>0</v>
      </c>
      <c r="I7" s="36">
        <f>+'anexo 2 '!I17</f>
        <v>0</v>
      </c>
      <c r="J7" s="36">
        <f>+'anexo 2 '!J17</f>
        <v>0</v>
      </c>
      <c r="K7" s="36">
        <f>+'anexo 2 '!K17</f>
        <v>0</v>
      </c>
      <c r="L7" s="36">
        <f>+'anexo 2 '!L17</f>
        <v>0</v>
      </c>
      <c r="M7" s="36">
        <f>+'anexo 2 '!M17</f>
        <v>0</v>
      </c>
      <c r="N7" s="36">
        <f>+'anexo 2 '!N17</f>
        <v>0</v>
      </c>
      <c r="O7" s="36">
        <f>+'anexo 2 '!O17</f>
        <v>0</v>
      </c>
    </row>
    <row r="8" spans="4:15" ht="12.75">
      <c r="D8" s="35" t="str">
        <f>+'anexo 2 '!A19</f>
        <v>TOTALES</v>
      </c>
      <c r="E8" s="36">
        <f>+'anexo 2 '!B19</f>
        <v>19549061</v>
      </c>
      <c r="F8" s="36">
        <f>+'anexo 2 '!C19</f>
        <v>4395372.44</v>
      </c>
      <c r="G8" s="36">
        <f>+'anexo 2 '!D19</f>
        <v>162500</v>
      </c>
      <c r="H8" s="36">
        <f>+'anexo 2 '!E19</f>
        <v>23781933.44</v>
      </c>
      <c r="I8" s="36">
        <f>+'anexo 2 '!I19</f>
        <v>10424477.62</v>
      </c>
      <c r="J8" s="36">
        <f>+'anexo 2 '!J19</f>
        <v>10408503.61</v>
      </c>
      <c r="K8" s="36">
        <f>+'anexo 2 '!K19</f>
        <v>10408503.61</v>
      </c>
      <c r="L8" s="36">
        <f>+'anexo 2 '!L19</f>
        <v>9774605.11</v>
      </c>
      <c r="M8" s="36">
        <f>+'anexo 2 '!M19</f>
        <v>0</v>
      </c>
      <c r="N8" s="36">
        <f>+'anexo 2 '!N19</f>
        <v>13357455.82</v>
      </c>
      <c r="O8" s="36">
        <f>+'anexo 2 '!O19</f>
        <v>633898.5</v>
      </c>
    </row>
    <row r="9" ht="12.75">
      <c r="D9" s="35"/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="75" zoomScaleNormal="75" workbookViewId="0" topLeftCell="A1">
      <selection activeCell="D20" sqref="D20"/>
    </sheetView>
  </sheetViews>
  <sheetFormatPr defaultColWidth="11.00390625" defaultRowHeight="12.75"/>
  <cols>
    <col min="1" max="1" width="7.50390625" style="0" customWidth="1"/>
    <col min="2" max="2" width="16.625" style="0" customWidth="1"/>
    <col min="3" max="3" width="12.50390625" style="0" customWidth="1"/>
    <col min="4" max="4" width="12.00390625" style="0" customWidth="1"/>
    <col min="5" max="5" width="3.125" style="0" customWidth="1"/>
    <col min="6" max="6" width="3.00390625" style="0" customWidth="1"/>
    <col min="7" max="8" width="3.125" style="0" customWidth="1"/>
    <col min="10" max="10" width="12.875" style="0" customWidth="1"/>
    <col min="11" max="11" width="12.50390625" style="0" customWidth="1"/>
  </cols>
  <sheetData>
    <row r="1" spans="1:15" ht="15">
      <c r="A1" s="195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1"/>
      <c r="N1" s="1"/>
      <c r="O1" s="1"/>
    </row>
    <row r="3" ht="12.75">
      <c r="A3" s="2" t="s">
        <v>99</v>
      </c>
    </row>
    <row r="5" spans="1:12" ht="12.75">
      <c r="A5" t="s">
        <v>163</v>
      </c>
      <c r="K5" t="s">
        <v>2</v>
      </c>
      <c r="L5" s="82" t="s">
        <v>162</v>
      </c>
    </row>
    <row r="7" spans="1:8" ht="12.75">
      <c r="A7" t="s">
        <v>3</v>
      </c>
      <c r="B7" s="3">
        <v>2007</v>
      </c>
      <c r="D7" t="s">
        <v>4</v>
      </c>
      <c r="E7" s="85">
        <v>2</v>
      </c>
      <c r="F7" s="85"/>
      <c r="G7" s="85"/>
      <c r="H7" s="85"/>
    </row>
    <row r="8" ht="13.5" thickBot="1"/>
    <row r="9" spans="1:11" s="25" customFormat="1" ht="10.5">
      <c r="A9" s="25" t="s">
        <v>100</v>
      </c>
      <c r="B9" s="225" t="s">
        <v>5</v>
      </c>
      <c r="C9" s="4" t="s">
        <v>9</v>
      </c>
      <c r="D9" s="4" t="s">
        <v>10</v>
      </c>
      <c r="E9" s="203" t="s">
        <v>101</v>
      </c>
      <c r="F9" s="203"/>
      <c r="G9" s="203"/>
      <c r="H9" s="203"/>
      <c r="I9" s="4" t="s">
        <v>102</v>
      </c>
      <c r="J9" s="4" t="s">
        <v>103</v>
      </c>
      <c r="K9" s="5" t="s">
        <v>104</v>
      </c>
    </row>
    <row r="10" spans="2:11" s="6" customFormat="1" ht="10.5">
      <c r="B10" s="226"/>
      <c r="C10" s="7" t="s">
        <v>105</v>
      </c>
      <c r="D10" s="111" t="s">
        <v>106</v>
      </c>
      <c r="E10" s="204" t="s">
        <v>107</v>
      </c>
      <c r="F10" s="204"/>
      <c r="G10" s="204"/>
      <c r="H10" s="204"/>
      <c r="I10" s="7" t="s">
        <v>93</v>
      </c>
      <c r="J10" s="7" t="s">
        <v>108</v>
      </c>
      <c r="K10" s="8" t="s">
        <v>109</v>
      </c>
    </row>
    <row r="11" spans="2:11" s="6" customFormat="1" ht="11.25" thickBot="1">
      <c r="B11" s="227"/>
      <c r="C11" s="10" t="s">
        <v>106</v>
      </c>
      <c r="D11" s="112"/>
      <c r="E11" s="200" t="s">
        <v>51</v>
      </c>
      <c r="F11" s="200"/>
      <c r="G11" s="200"/>
      <c r="H11" s="200"/>
      <c r="I11" s="10" t="s">
        <v>51</v>
      </c>
      <c r="J11" s="10" t="s">
        <v>106</v>
      </c>
      <c r="K11" s="11" t="s">
        <v>106</v>
      </c>
    </row>
    <row r="12" spans="2:11" ht="12.75">
      <c r="B12" s="76"/>
      <c r="C12" s="77"/>
      <c r="D12" s="77"/>
      <c r="E12" s="224"/>
      <c r="F12" s="224"/>
      <c r="G12" s="224"/>
      <c r="H12" s="224"/>
      <c r="I12" s="77"/>
      <c r="J12" s="77"/>
      <c r="K12" s="78"/>
    </row>
    <row r="13" spans="2:11" ht="12.75">
      <c r="B13" s="113" t="s">
        <v>124</v>
      </c>
      <c r="C13" s="114">
        <v>4734733.41</v>
      </c>
      <c r="D13" s="114">
        <v>4734733.41</v>
      </c>
      <c r="E13" s="218">
        <v>4734733.41</v>
      </c>
      <c r="F13" s="219"/>
      <c r="G13" s="219"/>
      <c r="H13" s="220"/>
      <c r="I13" s="114">
        <v>4572165.17</v>
      </c>
      <c r="J13" s="114">
        <f aca="true" t="shared" si="0" ref="J13:J18">+D13-E13</f>
        <v>0</v>
      </c>
      <c r="K13" s="115">
        <f aca="true" t="shared" si="1" ref="K13:K18">+E13-I13</f>
        <v>162568.24000000022</v>
      </c>
    </row>
    <row r="14" spans="2:11" ht="12.75">
      <c r="B14" s="113" t="s">
        <v>123</v>
      </c>
      <c r="C14" s="114">
        <v>175642.59</v>
      </c>
      <c r="D14" s="114">
        <v>175642.59</v>
      </c>
      <c r="E14" s="218">
        <v>175642.59</v>
      </c>
      <c r="F14" s="219"/>
      <c r="G14" s="219"/>
      <c r="H14" s="220"/>
      <c r="I14" s="114">
        <v>175642.59</v>
      </c>
      <c r="J14" s="114">
        <f t="shared" si="0"/>
        <v>0</v>
      </c>
      <c r="K14" s="115">
        <f t="shared" si="1"/>
        <v>0</v>
      </c>
    </row>
    <row r="15" spans="2:11" ht="12.75">
      <c r="B15" s="113" t="s">
        <v>125</v>
      </c>
      <c r="C15" s="114">
        <v>874404.8</v>
      </c>
      <c r="D15" s="114">
        <v>908182.11</v>
      </c>
      <c r="E15" s="218">
        <v>908182.11</v>
      </c>
      <c r="F15" s="219"/>
      <c r="G15" s="219"/>
      <c r="H15" s="220"/>
      <c r="I15" s="114">
        <v>908182.11</v>
      </c>
      <c r="J15" s="114">
        <f t="shared" si="0"/>
        <v>0</v>
      </c>
      <c r="K15" s="115">
        <f t="shared" si="1"/>
        <v>0</v>
      </c>
    </row>
    <row r="16" spans="2:11" ht="12.75">
      <c r="B16" s="113" t="s">
        <v>126</v>
      </c>
      <c r="C16" s="114">
        <v>14450.8</v>
      </c>
      <c r="D16" s="114">
        <v>14450.8</v>
      </c>
      <c r="E16" s="218">
        <v>14450.8</v>
      </c>
      <c r="F16" s="219"/>
      <c r="G16" s="219"/>
      <c r="H16" s="220"/>
      <c r="I16" s="114">
        <v>14450.8</v>
      </c>
      <c r="J16" s="114">
        <f t="shared" si="0"/>
        <v>0</v>
      </c>
      <c r="K16" s="115">
        <f t="shared" si="1"/>
        <v>0</v>
      </c>
    </row>
    <row r="17" spans="2:11" ht="12.75">
      <c r="B17" s="113" t="s">
        <v>166</v>
      </c>
      <c r="C17" s="114">
        <f>+'anexo 2 '!I16-0</f>
        <v>0</v>
      </c>
      <c r="D17" s="114">
        <f>+'anexo 2 '!J16-0</f>
        <v>0</v>
      </c>
      <c r="E17" s="218">
        <f>+'anexo 2 '!K16-0</f>
        <v>0</v>
      </c>
      <c r="F17" s="219"/>
      <c r="G17" s="219"/>
      <c r="H17" s="220"/>
      <c r="I17" s="114">
        <f>+'anexo 2 '!L16-0</f>
        <v>0</v>
      </c>
      <c r="J17" s="114">
        <f t="shared" si="0"/>
        <v>0</v>
      </c>
      <c r="K17" s="115">
        <f t="shared" si="1"/>
        <v>0</v>
      </c>
    </row>
    <row r="18" spans="2:11" ht="12.75">
      <c r="B18" s="113" t="s">
        <v>128</v>
      </c>
      <c r="C18" s="114">
        <v>0</v>
      </c>
      <c r="D18" s="114">
        <v>0</v>
      </c>
      <c r="E18" s="218">
        <v>0</v>
      </c>
      <c r="F18" s="219"/>
      <c r="G18" s="219"/>
      <c r="H18" s="220"/>
      <c r="I18" s="114">
        <v>0</v>
      </c>
      <c r="J18" s="114">
        <f t="shared" si="0"/>
        <v>0</v>
      </c>
      <c r="K18" s="115">
        <f t="shared" si="1"/>
        <v>0</v>
      </c>
    </row>
    <row r="19" spans="2:11" ht="12.75">
      <c r="B19" s="116"/>
      <c r="C19" s="114"/>
      <c r="D19" s="114"/>
      <c r="E19" s="228"/>
      <c r="F19" s="228"/>
      <c r="G19" s="228"/>
      <c r="H19" s="228"/>
      <c r="I19" s="114"/>
      <c r="J19" s="114"/>
      <c r="K19" s="115"/>
    </row>
    <row r="20" spans="2:11" ht="12.75">
      <c r="B20" s="116" t="s">
        <v>26</v>
      </c>
      <c r="C20" s="114">
        <f>SUM(C13:C19)</f>
        <v>5799231.6</v>
      </c>
      <c r="D20" s="114">
        <f>SUM(D13:D19)</f>
        <v>5833008.91</v>
      </c>
      <c r="E20" s="228">
        <f>SUM(E13:E19)</f>
        <v>5833008.91</v>
      </c>
      <c r="F20" s="228"/>
      <c r="G20" s="228"/>
      <c r="H20" s="228"/>
      <c r="I20" s="114">
        <f>SUM(I13:I19)</f>
        <v>5670440.67</v>
      </c>
      <c r="J20" s="114">
        <f>SUM(J13:J19)</f>
        <v>0</v>
      </c>
      <c r="K20" s="115">
        <f>SUM(K13:K19)</f>
        <v>162568.24000000022</v>
      </c>
    </row>
    <row r="21" spans="2:11" ht="13.5" thickBot="1">
      <c r="B21" s="79"/>
      <c r="C21" s="80"/>
      <c r="D21" s="80"/>
      <c r="E21" s="221"/>
      <c r="F21" s="221"/>
      <c r="G21" s="221"/>
      <c r="H21" s="221"/>
      <c r="I21" s="80"/>
      <c r="J21" s="80"/>
      <c r="K21" s="81"/>
    </row>
    <row r="22" spans="3:11" ht="12.75">
      <c r="C22" s="105">
        <f>+'anexo 2 '!I19-2234851.18-'Anexo 2 Bis'!C20</f>
        <v>2390394.84</v>
      </c>
      <c r="D22" s="105">
        <f>+'anexo 2 '!J19-1928773.4-'Anexo 2 Bis'!D20</f>
        <v>2646721.299999999</v>
      </c>
      <c r="E22" s="222">
        <f>+'anexo 2 '!K19-'Anexo 2 Bis'!E20:H20-1928773.4</f>
        <v>2646721.2999999993</v>
      </c>
      <c r="F22" s="223"/>
      <c r="G22" s="223"/>
      <c r="H22" s="223"/>
      <c r="I22" s="105">
        <f>+'anexo 2 '!L19-1872802.41-'Anexo 2 Bis'!I20</f>
        <v>2231362.0299999993</v>
      </c>
      <c r="J22" s="103"/>
      <c r="K22" s="105">
        <f>+'anexo 2 '!O19-55970.99-'Anexo 2 Bis'!K20</f>
        <v>415359.2699999998</v>
      </c>
    </row>
    <row r="23" spans="5:8" ht="12.75">
      <c r="E23" s="194"/>
      <c r="F23" s="194"/>
      <c r="G23" s="194"/>
      <c r="H23" s="194"/>
    </row>
    <row r="24" spans="1:11" s="67" customFormat="1" ht="21" customHeight="1">
      <c r="A24" s="65"/>
      <c r="B24" s="66"/>
      <c r="D24" s="199"/>
      <c r="E24" s="199"/>
      <c r="F24" s="199"/>
      <c r="G24" s="199"/>
      <c r="H24" s="198"/>
      <c r="I24" s="198"/>
      <c r="J24" s="199"/>
      <c r="K24" s="198"/>
    </row>
    <row r="25" spans="1:11" s="67" customFormat="1" ht="9" customHeight="1">
      <c r="A25" s="65"/>
      <c r="B25" s="68"/>
      <c r="D25" s="197"/>
      <c r="E25" s="197"/>
      <c r="F25" s="197"/>
      <c r="G25" s="197"/>
      <c r="H25" s="198"/>
      <c r="I25" s="198"/>
      <c r="J25" s="197"/>
      <c r="K25" s="198"/>
    </row>
    <row r="26" spans="1:11" s="67" customFormat="1" ht="9.75" customHeight="1">
      <c r="A26" s="65"/>
      <c r="B26" s="68"/>
      <c r="D26" s="197"/>
      <c r="E26" s="197"/>
      <c r="F26" s="197"/>
      <c r="G26" s="197"/>
      <c r="H26" s="198"/>
      <c r="I26" s="198"/>
      <c r="J26" s="197"/>
      <c r="K26" s="198"/>
    </row>
    <row r="34" ht="12.75">
      <c r="C34" s="67"/>
    </row>
  </sheetData>
  <mergeCells count="23">
    <mergeCell ref="E20:H20"/>
    <mergeCell ref="E16:H16"/>
    <mergeCell ref="E18:H18"/>
    <mergeCell ref="E19:H19"/>
    <mergeCell ref="E14:H14"/>
    <mergeCell ref="E15:H15"/>
    <mergeCell ref="A1:L1"/>
    <mergeCell ref="E12:H12"/>
    <mergeCell ref="E13:H13"/>
    <mergeCell ref="E9:H9"/>
    <mergeCell ref="E10:H10"/>
    <mergeCell ref="E11:H11"/>
    <mergeCell ref="B9:B11"/>
    <mergeCell ref="D26:I26"/>
    <mergeCell ref="J26:K26"/>
    <mergeCell ref="E17:H17"/>
    <mergeCell ref="D24:I24"/>
    <mergeCell ref="J24:K24"/>
    <mergeCell ref="D25:I25"/>
    <mergeCell ref="J25:K25"/>
    <mergeCell ref="E21:H21"/>
    <mergeCell ref="E22:H22"/>
    <mergeCell ref="E23:H23"/>
  </mergeCells>
  <printOptions horizontalCentered="1"/>
  <pageMargins left="1.3779527559055118" right="0.75" top="1.7716535433070868" bottom="1" header="0" footer="0"/>
  <pageSetup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D1">
      <selection activeCell="K1" sqref="K1"/>
    </sheetView>
  </sheetViews>
  <sheetFormatPr defaultColWidth="11.00390625" defaultRowHeight="12.75"/>
  <cols>
    <col min="1" max="1" width="4.875" style="0" bestFit="1" customWidth="1"/>
    <col min="2" max="2" width="1.875" style="0" bestFit="1" customWidth="1"/>
    <col min="3" max="3" width="6.875" style="0" bestFit="1" customWidth="1"/>
    <col min="4" max="4" width="13.00390625" style="0" bestFit="1" customWidth="1"/>
    <col min="5" max="5" width="12.50390625" style="0" customWidth="1"/>
    <col min="6" max="6" width="11.75390625" style="0" customWidth="1"/>
    <col min="7" max="8" width="11.375" style="0" customWidth="1"/>
    <col min="10" max="10" width="12.625" style="0" customWidth="1"/>
  </cols>
  <sheetData>
    <row r="1" spans="1:10" ht="12.75">
      <c r="A1" t="s">
        <v>27</v>
      </c>
      <c r="B1" t="s">
        <v>4</v>
      </c>
      <c r="C1" t="s">
        <v>28</v>
      </c>
      <c r="D1" t="s">
        <v>29</v>
      </c>
      <c r="E1" t="s">
        <v>110</v>
      </c>
      <c r="F1" t="s">
        <v>10</v>
      </c>
      <c r="G1" t="s">
        <v>35</v>
      </c>
      <c r="H1" t="s">
        <v>12</v>
      </c>
      <c r="I1" t="s">
        <v>111</v>
      </c>
      <c r="J1" t="s">
        <v>112</v>
      </c>
    </row>
    <row r="2" spans="1:10" ht="12.75">
      <c r="A2" s="34">
        <f>+'Anexo 2 Bis'!$B$7</f>
        <v>2007</v>
      </c>
      <c r="B2">
        <f>+'Anexo 2 Bis'!$G$7+'Anexo 2 Bis'!$E$7+'Anexo 2 Bis'!$F$7+'Anexo 2 Bis'!$H$7</f>
        <v>2</v>
      </c>
      <c r="C2" s="34" t="str">
        <f>+'Anexo 2 Bis'!$L$5</f>
        <v>010102</v>
      </c>
      <c r="D2" s="36" t="str">
        <f>+'Anexo 2 Bis'!B13</f>
        <v>41100 Personal</v>
      </c>
      <c r="E2" s="36">
        <f>+'Anexo 2 Bis'!C13</f>
        <v>4734733.41</v>
      </c>
      <c r="F2" s="36">
        <f>+'Anexo 2 Bis'!D13</f>
        <v>4734733.41</v>
      </c>
      <c r="G2" s="36">
        <f>+'Anexo 2 Bis'!E13</f>
        <v>4734733.41</v>
      </c>
      <c r="H2" s="36">
        <f>+'Anexo 2 Bis'!I13</f>
        <v>4572165.17</v>
      </c>
      <c r="I2" s="36">
        <f>+'Anexo 2 Bis'!J13</f>
        <v>0</v>
      </c>
      <c r="J2" s="36">
        <f>+'Anexo 2 Bis'!K13</f>
        <v>162568.24000000022</v>
      </c>
    </row>
    <row r="3" spans="1:10" ht="12.75">
      <c r="A3" s="34">
        <f>+'Anexo 2 Bis'!$B$7</f>
        <v>2007</v>
      </c>
      <c r="B3">
        <f>+'Anexo 2 Bis'!$G$7+'Anexo 2 Bis'!$E$7+'Anexo 2 Bis'!$F$7+'Anexo 2 Bis'!$H$7</f>
        <v>2</v>
      </c>
      <c r="C3" s="34" t="str">
        <f>+'Anexo 2 Bis'!$L$5</f>
        <v>010102</v>
      </c>
      <c r="D3" s="36" t="str">
        <f>+'Anexo 2 Bis'!B14</f>
        <v>41200 Bienes</v>
      </c>
      <c r="E3" s="36">
        <f>+'Anexo 2 Bis'!C14</f>
        <v>175642.59</v>
      </c>
      <c r="F3" s="36">
        <f>+'Anexo 2 Bis'!D14</f>
        <v>175642.59</v>
      </c>
      <c r="G3" s="36">
        <f>+'Anexo 2 Bis'!E14</f>
        <v>175642.59</v>
      </c>
      <c r="H3" s="36">
        <f>+'Anexo 2 Bis'!I14</f>
        <v>175642.59</v>
      </c>
      <c r="I3" s="36">
        <f>+'Anexo 2 Bis'!J14</f>
        <v>0</v>
      </c>
      <c r="J3" s="36">
        <f>+'Anexo 2 Bis'!K14</f>
        <v>0</v>
      </c>
    </row>
    <row r="4" spans="1:10" ht="12.75">
      <c r="A4" s="34">
        <f>+'Anexo 2 Bis'!$B$7</f>
        <v>2007</v>
      </c>
      <c r="B4">
        <f>+'Anexo 2 Bis'!$G$7+'Anexo 2 Bis'!$E$7+'Anexo 2 Bis'!$F$7+'Anexo 2 Bis'!$H$7</f>
        <v>2</v>
      </c>
      <c r="C4" s="34" t="str">
        <f>+'Anexo 2 Bis'!$L$5</f>
        <v>010102</v>
      </c>
      <c r="D4" s="36" t="str">
        <f>+'Anexo 2 Bis'!B15</f>
        <v>41300 Servicios</v>
      </c>
      <c r="E4" s="36">
        <f>+'Anexo 2 Bis'!C15</f>
        <v>874404.8</v>
      </c>
      <c r="F4" s="36">
        <f>+'Anexo 2 Bis'!D15</f>
        <v>908182.11</v>
      </c>
      <c r="G4" s="36">
        <f>+'Anexo 2 Bis'!E15</f>
        <v>908182.11</v>
      </c>
      <c r="H4" s="36">
        <f>+'Anexo 2 Bis'!I15</f>
        <v>908182.11</v>
      </c>
      <c r="I4" s="36">
        <f>+'Anexo 2 Bis'!J15</f>
        <v>0</v>
      </c>
      <c r="J4" s="36">
        <f>+'Anexo 2 Bis'!K15</f>
        <v>0</v>
      </c>
    </row>
    <row r="5" spans="1:10" ht="12.75">
      <c r="A5" s="34">
        <f>+'Anexo 2 Bis'!$B$7</f>
        <v>2007</v>
      </c>
      <c r="B5">
        <f>+'Anexo 2 Bis'!$G$7+'Anexo 2 Bis'!$E$7+'Anexo 2 Bis'!$F$7+'Anexo 2 Bis'!$H$7</f>
        <v>2</v>
      </c>
      <c r="C5" s="34" t="str">
        <f>+'Anexo 2 Bis'!$L$5</f>
        <v>010102</v>
      </c>
      <c r="D5" s="36" t="str">
        <f>+'Anexo 2 Bis'!B16</f>
        <v>51100 Bs.Capital</v>
      </c>
      <c r="E5" s="36">
        <f>+'Anexo 2 Bis'!C16</f>
        <v>14450.8</v>
      </c>
      <c r="F5" s="36">
        <f>+'Anexo 2 Bis'!D16</f>
        <v>14450.8</v>
      </c>
      <c r="G5" s="36">
        <f>+'Anexo 2 Bis'!E16</f>
        <v>14450.8</v>
      </c>
      <c r="H5" s="36">
        <f>+'Anexo 2 Bis'!I16</f>
        <v>14450.8</v>
      </c>
      <c r="I5" s="36">
        <f>+'Anexo 2 Bis'!J16</f>
        <v>0</v>
      </c>
      <c r="J5" s="36">
        <f>+'Anexo 2 Bis'!K16</f>
        <v>0</v>
      </c>
    </row>
    <row r="6" spans="1:10" ht="12.75">
      <c r="A6" s="34">
        <f>+'Anexo 2 Bis'!$B$7</f>
        <v>2007</v>
      </c>
      <c r="B6">
        <f>+'Anexo 2 Bis'!$G$7+'Anexo 2 Bis'!$E$7+'Anexo 2 Bis'!$F$7+'Anexo 2 Bis'!$H$7</f>
        <v>2</v>
      </c>
      <c r="C6" s="34" t="str">
        <f>+'Anexo 2 Bis'!$L$5</f>
        <v>010102</v>
      </c>
      <c r="D6" s="36" t="str">
        <f>+'Anexo 2 Bis'!B17</f>
        <v>41300 Trasferencias</v>
      </c>
      <c r="E6" s="36">
        <f>+'Anexo 2 Bis'!C17</f>
        <v>0</v>
      </c>
      <c r="F6" s="36">
        <f>+'Anexo 2 Bis'!D17</f>
        <v>0</v>
      </c>
      <c r="G6" s="36">
        <f>+'Anexo 2 Bis'!E17</f>
        <v>0</v>
      </c>
      <c r="H6" s="36">
        <f>+'Anexo 2 Bis'!I17</f>
        <v>0</v>
      </c>
      <c r="I6" s="36">
        <f>+'Anexo 2 Bis'!J17</f>
        <v>0</v>
      </c>
      <c r="J6" s="36">
        <f>+'Anexo 2 Bis'!K17</f>
        <v>0</v>
      </c>
    </row>
    <row r="7" spans="1:10" ht="12.75">
      <c r="A7" s="34">
        <f>+'Anexo 2 Bis'!$B$7</f>
        <v>2007</v>
      </c>
      <c r="B7">
        <f>+'Anexo 2 Bis'!$G$7+'Anexo 2 Bis'!$E$7+'Anexo 2 Bis'!$F$7+'Anexo 2 Bis'!$H$7</f>
        <v>2</v>
      </c>
      <c r="C7" s="34" t="str">
        <f>+'Anexo 2 Bis'!$L$5</f>
        <v>010102</v>
      </c>
      <c r="D7" s="36" t="str">
        <f>+'Anexo 2 Bis'!B18</f>
        <v>74100 Deuda Ej.Anter</v>
      </c>
      <c r="E7" s="36">
        <f>+'Anexo 2 Bis'!C18</f>
        <v>0</v>
      </c>
      <c r="F7" s="36">
        <f>+'Anexo 2 Bis'!D18</f>
        <v>0</v>
      </c>
      <c r="G7" s="36">
        <f>+'Anexo 2 Bis'!E18</f>
        <v>0</v>
      </c>
      <c r="H7" s="36">
        <f>+'Anexo 2 Bis'!I18</f>
        <v>0</v>
      </c>
      <c r="I7" s="36">
        <f>+'Anexo 2 Bis'!J18</f>
        <v>0</v>
      </c>
      <c r="J7" s="36">
        <f>+'Anexo 2 Bis'!K18</f>
        <v>0</v>
      </c>
    </row>
    <row r="8" spans="1:10" ht="12.75">
      <c r="A8" s="34"/>
      <c r="C8" s="34"/>
      <c r="D8" s="36" t="str">
        <f>+'Anexo 2 Bis'!B20</f>
        <v>TOTALES</v>
      </c>
      <c r="E8" s="36">
        <f>+'Anexo 2 Bis'!C20</f>
        <v>5799231.6</v>
      </c>
      <c r="F8" s="36">
        <f>+'Anexo 2 Bis'!D20</f>
        <v>5833008.91</v>
      </c>
      <c r="G8" s="36">
        <f>+'Anexo 2 Bis'!E20</f>
        <v>5833008.91</v>
      </c>
      <c r="H8" s="36">
        <f>+'Anexo 2 Bis'!I20</f>
        <v>5670440.67</v>
      </c>
      <c r="I8" s="36">
        <f>+'Anexo 2 Bis'!J20</f>
        <v>0</v>
      </c>
      <c r="J8" s="36">
        <f>+'Anexo 2 Bis'!K20</f>
        <v>162568.24000000022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zoomScale="75" zoomScaleNormal="75" workbookViewId="0" topLeftCell="B1">
      <selection activeCell="E7" sqref="E7"/>
    </sheetView>
  </sheetViews>
  <sheetFormatPr defaultColWidth="11.00390625" defaultRowHeight="12.75"/>
  <cols>
    <col min="3" max="3" width="12.25390625" style="0" customWidth="1"/>
    <col min="5" max="8" width="3.125" style="0" customWidth="1"/>
    <col min="9" max="9" width="13.50390625" style="0" customWidth="1"/>
  </cols>
  <sheetData>
    <row r="1" spans="1:15" ht="15">
      <c r="A1" s="195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1"/>
      <c r="N1" s="1"/>
      <c r="O1" s="1"/>
    </row>
    <row r="3" ht="12.75">
      <c r="A3" s="2" t="s">
        <v>84</v>
      </c>
    </row>
    <row r="4" ht="12.75">
      <c r="B4" s="2" t="s">
        <v>85</v>
      </c>
    </row>
    <row r="5" spans="1:12" ht="12.75">
      <c r="A5" t="s">
        <v>167</v>
      </c>
      <c r="K5" t="s">
        <v>2</v>
      </c>
      <c r="L5" s="82" t="s">
        <v>162</v>
      </c>
    </row>
    <row r="7" spans="1:8" ht="12.75">
      <c r="A7" t="s">
        <v>3</v>
      </c>
      <c r="B7" s="3">
        <v>2007</v>
      </c>
      <c r="D7" t="s">
        <v>4</v>
      </c>
      <c r="E7" s="85">
        <v>2</v>
      </c>
      <c r="F7" s="85"/>
      <c r="G7" s="85"/>
      <c r="H7" s="85"/>
    </row>
    <row r="8" ht="13.5" thickBot="1"/>
    <row r="9" spans="2:12" s="6" customFormat="1" ht="10.5">
      <c r="B9" s="212" t="s">
        <v>5</v>
      </c>
      <c r="C9" s="215" t="s">
        <v>86</v>
      </c>
      <c r="D9" s="215" t="s">
        <v>87</v>
      </c>
      <c r="E9" s="215"/>
      <c r="F9" s="215"/>
      <c r="G9" s="215"/>
      <c r="H9" s="215"/>
      <c r="I9" s="215" t="s">
        <v>88</v>
      </c>
      <c r="J9" s="4" t="s">
        <v>89</v>
      </c>
      <c r="K9" s="215" t="s">
        <v>90</v>
      </c>
      <c r="L9" s="69" t="s">
        <v>91</v>
      </c>
    </row>
    <row r="10" spans="2:12" s="6" customFormat="1" ht="10.5">
      <c r="B10" s="213"/>
      <c r="C10" s="216"/>
      <c r="D10" s="231" t="s">
        <v>16</v>
      </c>
      <c r="E10" s="231"/>
      <c r="F10" s="231"/>
      <c r="G10" s="231"/>
      <c r="H10" s="231"/>
      <c r="I10" s="216"/>
      <c r="J10" s="7" t="s">
        <v>92</v>
      </c>
      <c r="K10" s="216"/>
      <c r="L10" s="70" t="s">
        <v>93</v>
      </c>
    </row>
    <row r="11" spans="2:12" s="6" customFormat="1" ht="10.5">
      <c r="B11" s="213"/>
      <c r="C11" s="216"/>
      <c r="D11" s="216" t="s">
        <v>23</v>
      </c>
      <c r="E11" s="216" t="s">
        <v>24</v>
      </c>
      <c r="F11" s="216"/>
      <c r="G11" s="216"/>
      <c r="H11" s="216"/>
      <c r="I11" s="216"/>
      <c r="J11" s="7" t="s">
        <v>94</v>
      </c>
      <c r="K11" s="216"/>
      <c r="L11" s="70" t="s">
        <v>51</v>
      </c>
    </row>
    <row r="12" spans="2:12" s="6" customFormat="1" ht="11.25" thickBot="1">
      <c r="B12" s="214"/>
      <c r="C12" s="217"/>
      <c r="D12" s="217"/>
      <c r="E12" s="217"/>
      <c r="F12" s="217"/>
      <c r="G12" s="217"/>
      <c r="H12" s="217"/>
      <c r="I12" s="217"/>
      <c r="J12" s="10" t="s">
        <v>51</v>
      </c>
      <c r="K12" s="217"/>
      <c r="L12" s="73"/>
    </row>
    <row r="13" spans="2:12" s="6" customFormat="1" ht="10.5">
      <c r="B13" s="117"/>
      <c r="C13" s="118"/>
      <c r="D13" s="118"/>
      <c r="E13" s="229"/>
      <c r="F13" s="229"/>
      <c r="G13" s="229"/>
      <c r="H13" s="229"/>
      <c r="I13" s="118"/>
      <c r="J13" s="118"/>
      <c r="K13" s="118"/>
      <c r="L13" s="119"/>
    </row>
    <row r="14" spans="2:12" s="6" customFormat="1" ht="10.5">
      <c r="B14" s="120"/>
      <c r="C14" s="121"/>
      <c r="D14" s="121"/>
      <c r="E14" s="230"/>
      <c r="F14" s="230"/>
      <c r="G14" s="230"/>
      <c r="H14" s="230"/>
      <c r="I14" s="121"/>
      <c r="J14" s="121"/>
      <c r="K14" s="121"/>
      <c r="L14" s="122"/>
    </row>
    <row r="15" spans="2:12" s="6" customFormat="1" ht="10.5">
      <c r="B15" s="120"/>
      <c r="C15" s="121"/>
      <c r="D15" s="121"/>
      <c r="E15" s="230"/>
      <c r="F15" s="230"/>
      <c r="G15" s="230"/>
      <c r="H15" s="230"/>
      <c r="I15" s="121"/>
      <c r="J15" s="121"/>
      <c r="K15" s="121"/>
      <c r="L15" s="122"/>
    </row>
    <row r="16" spans="2:12" s="6" customFormat="1" ht="10.5">
      <c r="B16" s="120"/>
      <c r="C16" s="121"/>
      <c r="D16" s="121"/>
      <c r="E16" s="230"/>
      <c r="F16" s="230"/>
      <c r="G16" s="230"/>
      <c r="H16" s="230"/>
      <c r="I16" s="121"/>
      <c r="J16" s="121"/>
      <c r="K16" s="121"/>
      <c r="L16" s="122"/>
    </row>
    <row r="17" spans="2:12" s="6" customFormat="1" ht="10.5">
      <c r="B17" s="120"/>
      <c r="C17" s="121"/>
      <c r="D17" s="121"/>
      <c r="E17" s="230"/>
      <c r="F17" s="230"/>
      <c r="G17" s="230"/>
      <c r="H17" s="230"/>
      <c r="I17" s="121"/>
      <c r="J17" s="121"/>
      <c r="K17" s="121"/>
      <c r="L17" s="122"/>
    </row>
    <row r="18" spans="2:12" s="6" customFormat="1" ht="10.5">
      <c r="B18" s="120"/>
      <c r="C18" s="121"/>
      <c r="D18" s="232" t="s">
        <v>113</v>
      </c>
      <c r="E18" s="233"/>
      <c r="F18" s="233"/>
      <c r="G18" s="233"/>
      <c r="H18" s="233"/>
      <c r="I18" s="234"/>
      <c r="J18" s="121"/>
      <c r="K18" s="121"/>
      <c r="L18" s="122"/>
    </row>
    <row r="19" spans="2:12" s="6" customFormat="1" ht="10.5">
      <c r="B19" s="120"/>
      <c r="C19" s="121"/>
      <c r="D19" s="121"/>
      <c r="E19" s="230"/>
      <c r="F19" s="230"/>
      <c r="G19" s="230"/>
      <c r="H19" s="230"/>
      <c r="I19" s="121"/>
      <c r="J19" s="121"/>
      <c r="K19" s="121"/>
      <c r="L19" s="122"/>
    </row>
    <row r="20" spans="2:12" s="6" customFormat="1" ht="10.5">
      <c r="B20" s="120"/>
      <c r="C20" s="121"/>
      <c r="D20" s="121"/>
      <c r="E20" s="230"/>
      <c r="F20" s="230"/>
      <c r="G20" s="230"/>
      <c r="H20" s="230"/>
      <c r="I20" s="121"/>
      <c r="J20" s="121"/>
      <c r="K20" s="121"/>
      <c r="L20" s="122"/>
    </row>
    <row r="21" spans="2:12" s="6" customFormat="1" ht="10.5">
      <c r="B21" s="120"/>
      <c r="C21" s="121"/>
      <c r="D21" s="121"/>
      <c r="E21" s="230"/>
      <c r="F21" s="230"/>
      <c r="G21" s="230"/>
      <c r="H21" s="230"/>
      <c r="I21" s="121"/>
      <c r="J21" s="121"/>
      <c r="K21" s="121"/>
      <c r="L21" s="122"/>
    </row>
    <row r="22" spans="2:12" s="6" customFormat="1" ht="10.5">
      <c r="B22" s="120"/>
      <c r="C22" s="121"/>
      <c r="D22" s="121"/>
      <c r="E22" s="230"/>
      <c r="F22" s="230"/>
      <c r="G22" s="230"/>
      <c r="H22" s="230"/>
      <c r="I22" s="121"/>
      <c r="J22" s="121"/>
      <c r="K22" s="121"/>
      <c r="L22" s="122"/>
    </row>
    <row r="23" spans="2:12" s="6" customFormat="1" ht="10.5">
      <c r="B23" s="120"/>
      <c r="C23" s="121"/>
      <c r="D23" s="121"/>
      <c r="E23" s="230"/>
      <c r="F23" s="230"/>
      <c r="G23" s="230"/>
      <c r="H23" s="230"/>
      <c r="I23" s="121"/>
      <c r="J23" s="121"/>
      <c r="K23" s="121"/>
      <c r="L23" s="122"/>
    </row>
    <row r="24" spans="2:12" s="6" customFormat="1" ht="10.5">
      <c r="B24" s="120"/>
      <c r="C24" s="121"/>
      <c r="D24" s="121"/>
      <c r="E24" s="230"/>
      <c r="F24" s="230"/>
      <c r="G24" s="230"/>
      <c r="H24" s="230"/>
      <c r="I24" s="121"/>
      <c r="J24" s="121"/>
      <c r="K24" s="121"/>
      <c r="L24" s="122"/>
    </row>
    <row r="25" spans="2:12" s="6" customFormat="1" ht="10.5">
      <c r="B25" s="120"/>
      <c r="C25" s="121"/>
      <c r="D25" s="121"/>
      <c r="E25" s="230"/>
      <c r="F25" s="230"/>
      <c r="G25" s="230"/>
      <c r="H25" s="230"/>
      <c r="I25" s="121"/>
      <c r="J25" s="121"/>
      <c r="K25" s="121"/>
      <c r="L25" s="122"/>
    </row>
    <row r="26" spans="2:12" s="6" customFormat="1" ht="10.5">
      <c r="B26" s="123"/>
      <c r="C26" s="124"/>
      <c r="D26" s="124"/>
      <c r="E26" s="235"/>
      <c r="F26" s="235"/>
      <c r="G26" s="235"/>
      <c r="H26" s="235"/>
      <c r="I26" s="124"/>
      <c r="J26" s="124"/>
      <c r="K26" s="124"/>
      <c r="L26" s="125">
        <v>0</v>
      </c>
    </row>
    <row r="27" spans="2:12" s="6" customFormat="1" ht="11.25" thickBot="1">
      <c r="B27" s="126"/>
      <c r="C27" s="75"/>
      <c r="D27" s="75"/>
      <c r="E27" s="75"/>
      <c r="F27" s="75"/>
      <c r="G27" s="75"/>
      <c r="H27" s="75"/>
      <c r="I27" s="75"/>
      <c r="J27" s="75"/>
      <c r="K27" s="75"/>
      <c r="L27" s="127"/>
    </row>
    <row r="28" s="6" customFormat="1" ht="10.5"/>
    <row r="29" spans="1:11" s="67" customFormat="1" ht="21" customHeight="1">
      <c r="A29" s="65"/>
      <c r="B29" s="66"/>
      <c r="D29" s="199"/>
      <c r="E29" s="199"/>
      <c r="F29" s="199"/>
      <c r="G29" s="199"/>
      <c r="H29" s="198"/>
      <c r="I29" s="198"/>
      <c r="J29" s="199"/>
      <c r="K29" s="198"/>
    </row>
    <row r="30" spans="1:11" s="67" customFormat="1" ht="9" customHeight="1">
      <c r="A30" s="65"/>
      <c r="B30" s="68"/>
      <c r="D30" s="197"/>
      <c r="E30" s="197"/>
      <c r="F30" s="197"/>
      <c r="G30" s="197"/>
      <c r="H30" s="198"/>
      <c r="I30" s="198"/>
      <c r="J30" s="197"/>
      <c r="K30" s="198"/>
    </row>
    <row r="31" spans="1:11" s="67" customFormat="1" ht="9.75" customHeight="1">
      <c r="A31" s="65"/>
      <c r="B31" s="68"/>
      <c r="D31" s="197"/>
      <c r="E31" s="197"/>
      <c r="F31" s="197"/>
      <c r="G31" s="197"/>
      <c r="H31" s="198"/>
      <c r="I31" s="198"/>
      <c r="J31" s="197"/>
      <c r="K31" s="198"/>
    </row>
  </sheetData>
  <mergeCells count="29">
    <mergeCell ref="E24:H24"/>
    <mergeCell ref="E25:H25"/>
    <mergeCell ref="E26:H26"/>
    <mergeCell ref="B9:B12"/>
    <mergeCell ref="C9:C12"/>
    <mergeCell ref="D11:D12"/>
    <mergeCell ref="E11:H12"/>
    <mergeCell ref="E20:H20"/>
    <mergeCell ref="E21:H21"/>
    <mergeCell ref="E22:H22"/>
    <mergeCell ref="E23:H23"/>
    <mergeCell ref="E16:H16"/>
    <mergeCell ref="E17:H17"/>
    <mergeCell ref="E19:H19"/>
    <mergeCell ref="D18:I18"/>
    <mergeCell ref="I9:I12"/>
    <mergeCell ref="K9:K12"/>
    <mergeCell ref="A1:L1"/>
    <mergeCell ref="D29:I29"/>
    <mergeCell ref="J29:K29"/>
    <mergeCell ref="E13:H13"/>
    <mergeCell ref="E14:H14"/>
    <mergeCell ref="E15:H15"/>
    <mergeCell ref="D9:H9"/>
    <mergeCell ref="D10:H10"/>
    <mergeCell ref="D30:I30"/>
    <mergeCell ref="J30:K30"/>
    <mergeCell ref="D31:I31"/>
    <mergeCell ref="J31:K31"/>
  </mergeCells>
  <printOptions horizontalCentered="1"/>
  <pageMargins left="1.1811023622047245" right="0.75" top="1.7716535433070868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D10" sqref="D10"/>
    </sheetView>
  </sheetViews>
  <sheetFormatPr defaultColWidth="11.00390625" defaultRowHeight="12.75"/>
  <cols>
    <col min="6" max="6" width="13.875" style="0" customWidth="1"/>
    <col min="7" max="7" width="12.625" style="0" customWidth="1"/>
  </cols>
  <sheetData>
    <row r="1" spans="1:11" ht="12.75">
      <c r="A1" t="s">
        <v>27</v>
      </c>
      <c r="B1" t="s">
        <v>4</v>
      </c>
      <c r="C1" t="s">
        <v>28</v>
      </c>
      <c r="D1" t="s">
        <v>29</v>
      </c>
      <c r="E1" t="s">
        <v>95</v>
      </c>
      <c r="F1" t="s">
        <v>31</v>
      </c>
      <c r="G1" t="s">
        <v>32</v>
      </c>
      <c r="H1" t="s">
        <v>96</v>
      </c>
      <c r="I1" t="s">
        <v>97</v>
      </c>
      <c r="J1" t="s">
        <v>98</v>
      </c>
      <c r="K1" t="s">
        <v>89</v>
      </c>
    </row>
    <row r="2" spans="1:11" ht="12.75">
      <c r="A2" s="34">
        <f>+'anexo 3 '!$B$7</f>
        <v>2007</v>
      </c>
      <c r="B2">
        <f>+'anexo 3 '!$G$7+'anexo 3 '!$E$7+'anexo 3 '!$F$7+'anexo 3 '!$H$7</f>
        <v>2</v>
      </c>
      <c r="C2" s="34" t="str">
        <f>+'anexo 3 '!$L$5</f>
        <v>010102</v>
      </c>
      <c r="E2" s="36"/>
      <c r="F2" s="36"/>
      <c r="G2" s="36"/>
      <c r="H2" s="36"/>
      <c r="I2" s="36"/>
      <c r="J2" s="36"/>
      <c r="K2" s="36"/>
    </row>
    <row r="3" spans="1:11" ht="12.75">
      <c r="A3" s="34">
        <f>+'anexo 3 '!$B$7</f>
        <v>2007</v>
      </c>
      <c r="B3">
        <f>+'anexo 3 '!$G$7+'anexo 3 '!$E$7+'anexo 3 '!$F$7+'anexo 3 '!$H$7</f>
        <v>2</v>
      </c>
      <c r="C3" s="34" t="str">
        <f>+'anexo 3 '!$L$5</f>
        <v>010102</v>
      </c>
      <c r="E3" s="36"/>
      <c r="F3" s="36"/>
      <c r="G3" s="36"/>
      <c r="H3" s="36"/>
      <c r="I3" s="36"/>
      <c r="J3" s="36"/>
      <c r="K3" s="36"/>
    </row>
    <row r="4" spans="1:11" ht="12.75">
      <c r="A4" s="34">
        <f>+'anexo 3 '!$B$7</f>
        <v>2007</v>
      </c>
      <c r="B4">
        <f>+'anexo 3 '!$G$7+'anexo 3 '!$E$7+'anexo 3 '!$F$7+'anexo 3 '!$H$7</f>
        <v>2</v>
      </c>
      <c r="C4" s="34" t="str">
        <f>+'anexo 3 '!$L$5</f>
        <v>010102</v>
      </c>
      <c r="E4" s="36"/>
      <c r="F4" s="36"/>
      <c r="G4" s="36"/>
      <c r="H4" s="36"/>
      <c r="I4" s="36"/>
      <c r="J4" s="36"/>
      <c r="K4" s="36"/>
    </row>
    <row r="5" spans="1:11" ht="12.75">
      <c r="A5" s="34">
        <f>+'anexo 3 '!$B$7</f>
        <v>2007</v>
      </c>
      <c r="B5">
        <f>+'anexo 3 '!$G$7+'anexo 3 '!$E$7+'anexo 3 '!$F$7+'anexo 3 '!$H$7</f>
        <v>2</v>
      </c>
      <c r="C5" s="34" t="str">
        <f>+'anexo 3 '!$L$5</f>
        <v>010102</v>
      </c>
      <c r="E5" s="36"/>
      <c r="F5" s="36"/>
      <c r="G5" s="36"/>
      <c r="H5" s="36"/>
      <c r="I5" s="36"/>
      <c r="J5" s="36"/>
      <c r="K5" s="36"/>
    </row>
    <row r="6" spans="1:11" ht="12.75">
      <c r="A6" s="34">
        <f>+'anexo 3 '!$B$7</f>
        <v>2007</v>
      </c>
      <c r="B6">
        <f>+'anexo 3 '!$G$7+'anexo 3 '!$E$7+'anexo 3 '!$F$7+'anexo 3 '!$H$7</f>
        <v>2</v>
      </c>
      <c r="C6" s="34" t="str">
        <f>+'anexo 3 '!$L$5</f>
        <v>010102</v>
      </c>
      <c r="E6" s="36"/>
      <c r="F6" s="36" t="str">
        <f>+'anexo 3 '!D18</f>
        <v>N   O          A   P   L   I   C   A   B   L   E</v>
      </c>
      <c r="G6" s="36"/>
      <c r="H6" s="36"/>
      <c r="I6" s="36"/>
      <c r="J6" s="36"/>
      <c r="K6" s="36"/>
    </row>
    <row r="7" spans="1:11" ht="12.75">
      <c r="A7" s="34">
        <f>+'anexo 3 '!$B$7</f>
        <v>2007</v>
      </c>
      <c r="B7">
        <f>+'anexo 3 '!$G$7+'anexo 3 '!$E$7+'anexo 3 '!$F$7+'anexo 3 '!$H$7</f>
        <v>2</v>
      </c>
      <c r="C7" s="34" t="str">
        <f>+'anexo 3 '!$L$5</f>
        <v>010102</v>
      </c>
      <c r="E7" s="36"/>
      <c r="F7" s="36"/>
      <c r="G7" s="36"/>
      <c r="H7" s="36"/>
      <c r="I7" s="36"/>
      <c r="J7" s="36"/>
      <c r="K7" s="36"/>
    </row>
    <row r="8" spans="1:11" ht="12.75">
      <c r="A8" s="34">
        <f>+'anexo 3 '!$B$7</f>
        <v>2007</v>
      </c>
      <c r="B8">
        <f>+'anexo 3 '!$G$7+'anexo 3 '!$E$7+'anexo 3 '!$F$7+'anexo 3 '!$H$7</f>
        <v>2</v>
      </c>
      <c r="C8" s="34" t="str">
        <f>+'anexo 3 '!$L$5</f>
        <v>010102</v>
      </c>
      <c r="E8" s="36"/>
      <c r="F8" s="36"/>
      <c r="G8" s="36"/>
      <c r="H8" s="36"/>
      <c r="I8" s="36"/>
      <c r="J8" s="36"/>
      <c r="K8" s="36"/>
    </row>
    <row r="9" spans="1:11" ht="12.75">
      <c r="A9" s="34">
        <f>+'anexo 3 '!$B$7</f>
        <v>2007</v>
      </c>
      <c r="B9">
        <f>+'anexo 3 '!$G$7+'anexo 3 '!$E$7+'anexo 3 '!$F$7+'anexo 3 '!$H$7</f>
        <v>2</v>
      </c>
      <c r="C9" s="34" t="str">
        <f>+'anexo 3 '!$L$5</f>
        <v>010102</v>
      </c>
      <c r="E9" s="36"/>
      <c r="F9" s="36"/>
      <c r="G9" s="36"/>
      <c r="H9" s="36"/>
      <c r="I9" s="36"/>
      <c r="J9" s="36"/>
      <c r="K9" s="36"/>
    </row>
    <row r="10" spans="1:11" ht="12.75">
      <c r="A10" s="34">
        <f>+'anexo 3 '!$B$7</f>
        <v>2007</v>
      </c>
      <c r="B10">
        <f>+'anexo 3 '!$G$7+'anexo 3 '!$E$7+'anexo 3 '!$F$7+'anexo 3 '!$H$7</f>
        <v>2</v>
      </c>
      <c r="C10" s="34" t="str">
        <f>+'anexo 3 '!$L$5</f>
        <v>010102</v>
      </c>
      <c r="E10" s="36"/>
      <c r="F10" s="36"/>
      <c r="G10" s="36"/>
      <c r="H10" s="36"/>
      <c r="I10" s="36"/>
      <c r="J10" s="36"/>
      <c r="K10" s="36"/>
    </row>
    <row r="11" spans="1:11" ht="12.75">
      <c r="A11" s="34">
        <f>+'anexo 3 '!$B$7</f>
        <v>2007</v>
      </c>
      <c r="B11">
        <f>+'anexo 3 '!$G$7+'anexo 3 '!$E$7+'anexo 3 '!$F$7+'anexo 3 '!$H$7</f>
        <v>2</v>
      </c>
      <c r="C11" s="34" t="str">
        <f>+'anexo 3 '!$L$5</f>
        <v>010102</v>
      </c>
      <c r="E11" s="36"/>
      <c r="F11" s="36"/>
      <c r="G11" s="36"/>
      <c r="H11" s="36"/>
      <c r="I11" s="36"/>
      <c r="J11" s="36"/>
      <c r="K11" s="36"/>
    </row>
    <row r="12" spans="1:11" ht="12.75">
      <c r="A12" s="34">
        <f>+'anexo 3 '!$B$7</f>
        <v>2007</v>
      </c>
      <c r="B12">
        <f>+'anexo 3 '!$G$7+'anexo 3 '!$E$7+'anexo 3 '!$F$7+'anexo 3 '!$H$7</f>
        <v>2</v>
      </c>
      <c r="C12" s="34" t="str">
        <f>+'anexo 3 '!$L$5</f>
        <v>010102</v>
      </c>
      <c r="E12" s="36"/>
      <c r="F12" s="36"/>
      <c r="G12" s="36"/>
      <c r="H12" s="36"/>
      <c r="I12" s="36"/>
      <c r="J12" s="36"/>
      <c r="K12" s="36"/>
    </row>
    <row r="13" spans="1:11" ht="12.75">
      <c r="A13" s="34">
        <f>+'anexo 3 '!$B$7</f>
        <v>2007</v>
      </c>
      <c r="B13">
        <f>+'anexo 3 '!$G$7+'anexo 3 '!$E$7+'anexo 3 '!$F$7+'anexo 3 '!$H$7</f>
        <v>2</v>
      </c>
      <c r="C13" s="34" t="str">
        <f>+'anexo 3 '!$L$5</f>
        <v>010102</v>
      </c>
      <c r="E13" s="36"/>
      <c r="F13" s="36"/>
      <c r="G13" s="36"/>
      <c r="H13" s="36"/>
      <c r="I13" s="36"/>
      <c r="J13" s="36"/>
      <c r="K13" s="36"/>
    </row>
    <row r="14" spans="1:11" ht="12.75">
      <c r="A14" s="34">
        <f>+'anexo 3 '!$B$7</f>
        <v>2007</v>
      </c>
      <c r="B14">
        <f>+'anexo 3 '!$G$7+'anexo 3 '!$E$7+'anexo 3 '!$F$7+'anexo 3 '!$H$7</f>
        <v>2</v>
      </c>
      <c r="C14" s="34" t="str">
        <f>+'anexo 3 '!$L$5</f>
        <v>010102</v>
      </c>
      <c r="E14" s="36"/>
      <c r="F14" s="36"/>
      <c r="G14" s="36"/>
      <c r="H14" s="36"/>
      <c r="I14" s="36"/>
      <c r="J14" s="36"/>
      <c r="K14" s="36"/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2"/>
  <sheetViews>
    <sheetView zoomScale="75" zoomScaleNormal="75" workbookViewId="0" topLeftCell="A2">
      <selection activeCell="I27" sqref="I27"/>
    </sheetView>
  </sheetViews>
  <sheetFormatPr defaultColWidth="11.00390625" defaultRowHeight="12.75"/>
  <cols>
    <col min="1" max="1" width="9.25390625" style="38" customWidth="1"/>
    <col min="2" max="2" width="5.50390625" style="38" customWidth="1"/>
    <col min="3" max="3" width="26.00390625" style="39" customWidth="1"/>
    <col min="4" max="4" width="3.50390625" style="39" customWidth="1"/>
    <col min="5" max="5" width="2.625" style="39" customWidth="1"/>
    <col min="6" max="6" width="3.125" style="39" customWidth="1"/>
    <col min="7" max="7" width="3.375" style="39" customWidth="1"/>
    <col min="8" max="8" width="13.375" style="39" customWidth="1"/>
    <col min="9" max="9" width="13.75390625" style="39" customWidth="1"/>
    <col min="10" max="10" width="16.875" style="39" customWidth="1"/>
    <col min="11" max="11" width="9.00390625" style="39" customWidth="1"/>
    <col min="12" max="16384" width="10.00390625" style="39" customWidth="1"/>
  </cols>
  <sheetData>
    <row r="1" spans="1:16" ht="15">
      <c r="A1" s="208" t="s">
        <v>0</v>
      </c>
      <c r="B1" s="208"/>
      <c r="C1" s="209"/>
      <c r="D1" s="209"/>
      <c r="E1" s="209"/>
      <c r="F1" s="209"/>
      <c r="G1" s="209"/>
      <c r="H1" s="209"/>
      <c r="I1" s="209"/>
      <c r="J1" s="209"/>
      <c r="K1" s="209"/>
      <c r="L1" s="38"/>
      <c r="M1" s="38"/>
      <c r="N1" s="38"/>
      <c r="O1" s="38"/>
      <c r="P1" s="38"/>
    </row>
    <row r="2" spans="1:16" s="40" customFormat="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s="40" customFormat="1" ht="12.75">
      <c r="A3" s="210" t="s">
        <v>39</v>
      </c>
      <c r="B3" s="210"/>
      <c r="C3" s="196"/>
      <c r="D3" s="196"/>
      <c r="E3" s="196"/>
      <c r="F3" s="196"/>
      <c r="G3" s="196"/>
      <c r="H3" s="196"/>
      <c r="I3" s="196"/>
      <c r="J3" s="196"/>
      <c r="K3" s="196"/>
      <c r="L3" s="39"/>
      <c r="M3" s="39"/>
      <c r="N3" s="39"/>
      <c r="O3" s="39"/>
      <c r="P3" s="39"/>
    </row>
    <row r="4" spans="1:3" ht="12.75">
      <c r="A4" s="39"/>
      <c r="B4" s="39"/>
      <c r="C4" s="41"/>
    </row>
    <row r="5" spans="1:11" ht="12.75">
      <c r="A5" s="83" t="s">
        <v>161</v>
      </c>
      <c r="B5" s="42"/>
      <c r="C5" s="43"/>
      <c r="D5" s="43"/>
      <c r="E5" s="43"/>
      <c r="F5" s="43"/>
      <c r="G5" s="43"/>
      <c r="H5" s="43"/>
      <c r="I5" s="27"/>
      <c r="J5" s="27" t="s">
        <v>40</v>
      </c>
      <c r="K5" s="28" t="s">
        <v>162</v>
      </c>
    </row>
    <row r="6" spans="1:11" ht="12.75">
      <c r="A6" s="42" t="s">
        <v>41</v>
      </c>
      <c r="B6" s="29">
        <v>2007</v>
      </c>
      <c r="C6" s="30" t="s">
        <v>42</v>
      </c>
      <c r="D6" s="32">
        <v>2</v>
      </c>
      <c r="E6" s="32"/>
      <c r="F6" s="32"/>
      <c r="G6" s="32"/>
      <c r="H6" s="27"/>
      <c r="I6" s="27"/>
      <c r="J6" s="27"/>
      <c r="K6" s="27"/>
    </row>
    <row r="7" spans="1:11" ht="12.75">
      <c r="A7" s="42"/>
      <c r="B7" s="42"/>
      <c r="C7" s="30"/>
      <c r="D7" s="27"/>
      <c r="E7" s="27"/>
      <c r="F7" s="27"/>
      <c r="G7" s="27"/>
      <c r="H7" s="27"/>
      <c r="I7" s="27"/>
      <c r="J7" s="27"/>
      <c r="K7" s="27"/>
    </row>
    <row r="8" spans="1:2" ht="12.75">
      <c r="A8" s="33"/>
      <c r="B8" s="33"/>
    </row>
    <row r="9" spans="1:11" ht="13.5" customHeight="1">
      <c r="A9" s="128"/>
      <c r="B9" s="129"/>
      <c r="C9" s="130"/>
      <c r="D9" s="129"/>
      <c r="E9" s="129"/>
      <c r="F9" s="129"/>
      <c r="G9" s="129"/>
      <c r="H9" s="131" t="s">
        <v>43</v>
      </c>
      <c r="I9" s="129" t="s">
        <v>44</v>
      </c>
      <c r="J9" s="132" t="s">
        <v>45</v>
      </c>
      <c r="K9" s="132"/>
    </row>
    <row r="10" spans="1:11" ht="12.75">
      <c r="A10" s="133"/>
      <c r="B10" s="134"/>
      <c r="C10" s="135" t="s">
        <v>46</v>
      </c>
      <c r="D10" s="135"/>
      <c r="E10" s="135"/>
      <c r="F10" s="135"/>
      <c r="G10" s="135"/>
      <c r="H10" s="136" t="s">
        <v>47</v>
      </c>
      <c r="I10" s="134" t="s">
        <v>48</v>
      </c>
      <c r="J10" s="136" t="s">
        <v>49</v>
      </c>
      <c r="K10" s="136" t="s">
        <v>50</v>
      </c>
    </row>
    <row r="11" spans="1:11" ht="12.75">
      <c r="A11" s="137"/>
      <c r="B11" s="138"/>
      <c r="C11" s="139"/>
      <c r="D11" s="139"/>
      <c r="E11" s="139"/>
      <c r="F11" s="139"/>
      <c r="G11" s="139"/>
      <c r="H11" s="140" t="s">
        <v>51</v>
      </c>
      <c r="I11" s="138" t="s">
        <v>4</v>
      </c>
      <c r="J11" s="141" t="s">
        <v>52</v>
      </c>
      <c r="K11" s="141"/>
    </row>
    <row r="12" spans="1:11" ht="12.75">
      <c r="A12" s="133"/>
      <c r="B12" s="134"/>
      <c r="C12" s="142"/>
      <c r="D12" s="142"/>
      <c r="E12" s="142"/>
      <c r="F12" s="142"/>
      <c r="G12" s="142"/>
      <c r="H12" s="143"/>
      <c r="I12" s="143"/>
      <c r="J12" s="143"/>
      <c r="K12" s="143"/>
    </row>
    <row r="13" spans="1:11" ht="12.75">
      <c r="A13" s="133" t="s">
        <v>53</v>
      </c>
      <c r="B13" s="144">
        <v>1</v>
      </c>
      <c r="C13" s="142" t="s">
        <v>54</v>
      </c>
      <c r="D13" s="145"/>
      <c r="E13" s="145"/>
      <c r="F13" s="145"/>
      <c r="G13" s="146"/>
      <c r="H13" s="147">
        <f>+'anexo 3 '!L26</f>
        <v>0</v>
      </c>
      <c r="I13" s="147">
        <v>0</v>
      </c>
      <c r="J13" s="147">
        <f>+H13-I13</f>
        <v>0</v>
      </c>
      <c r="K13" s="148" t="s">
        <v>55</v>
      </c>
    </row>
    <row r="14" spans="1:11" ht="12.75">
      <c r="A14" s="133" t="s">
        <v>56</v>
      </c>
      <c r="B14" s="144">
        <v>2</v>
      </c>
      <c r="C14" s="149" t="s">
        <v>57</v>
      </c>
      <c r="D14" s="145"/>
      <c r="E14" s="145"/>
      <c r="F14" s="145"/>
      <c r="G14" s="146"/>
      <c r="H14" s="150">
        <f>+SUM('Anexo 2 Bis'!D13:D15)</f>
        <v>5818558.11</v>
      </c>
      <c r="I14" s="150">
        <f>+'Anexo I Programacion Financiera'!I14</f>
        <v>5347427</v>
      </c>
      <c r="J14" s="150">
        <f>+H14-I14</f>
        <v>471131.11000000034</v>
      </c>
      <c r="K14" s="148" t="s">
        <v>58</v>
      </c>
    </row>
    <row r="15" spans="1:11" ht="19.5" customHeight="1">
      <c r="A15" s="133" t="s">
        <v>59</v>
      </c>
      <c r="B15" s="144">
        <v>3</v>
      </c>
      <c r="C15" s="149" t="s">
        <v>60</v>
      </c>
      <c r="D15" s="145"/>
      <c r="E15" s="145"/>
      <c r="F15" s="145"/>
      <c r="G15" s="146"/>
      <c r="H15" s="147">
        <f>+H13-H14</f>
        <v>-5818558.11</v>
      </c>
      <c r="I15" s="147">
        <f>+I13-I14</f>
        <v>-5347427</v>
      </c>
      <c r="J15" s="147">
        <f>+J13-J14</f>
        <v>-471131.11000000034</v>
      </c>
      <c r="K15" s="148"/>
    </row>
    <row r="16" spans="1:11" ht="12.75">
      <c r="A16" s="133" t="s">
        <v>61</v>
      </c>
      <c r="B16" s="144">
        <v>4</v>
      </c>
      <c r="C16" s="149" t="s">
        <v>62</v>
      </c>
      <c r="D16" s="151"/>
      <c r="E16" s="151"/>
      <c r="F16" s="151"/>
      <c r="G16" s="152"/>
      <c r="H16" s="153">
        <v>0</v>
      </c>
      <c r="I16" s="147">
        <v>0</v>
      </c>
      <c r="J16" s="147">
        <f>+H16-I16</f>
        <v>0</v>
      </c>
      <c r="K16" s="148" t="s">
        <v>55</v>
      </c>
    </row>
    <row r="17" spans="1:11" ht="12.75">
      <c r="A17" s="133" t="s">
        <v>63</v>
      </c>
      <c r="B17" s="144">
        <v>5</v>
      </c>
      <c r="C17" s="149" t="s">
        <v>64</v>
      </c>
      <c r="D17" s="145"/>
      <c r="E17" s="145"/>
      <c r="F17" s="145"/>
      <c r="G17" s="146"/>
      <c r="H17" s="150">
        <f>+SUM('Anexo 2 Bis'!D16:D17)</f>
        <v>14450.8</v>
      </c>
      <c r="I17" s="150">
        <f>+'Anexo I Programacion Financiera'!I17</f>
        <v>78921</v>
      </c>
      <c r="J17" s="150">
        <f>+H17-I17</f>
        <v>-64470.2</v>
      </c>
      <c r="K17" s="148" t="s">
        <v>58</v>
      </c>
    </row>
    <row r="18" spans="1:11" ht="19.5" customHeight="1">
      <c r="A18" s="133" t="s">
        <v>65</v>
      </c>
      <c r="B18" s="144">
        <v>6</v>
      </c>
      <c r="C18" s="149" t="s">
        <v>66</v>
      </c>
      <c r="D18" s="145"/>
      <c r="E18" s="145"/>
      <c r="F18" s="145"/>
      <c r="G18" s="146"/>
      <c r="H18" s="147">
        <f>+H15+H16-H17</f>
        <v>-5833008.91</v>
      </c>
      <c r="I18" s="147">
        <f>+I15+I16-I17</f>
        <v>-5426348</v>
      </c>
      <c r="J18" s="147">
        <f>+J15+J16-J17</f>
        <v>-406660.9100000003</v>
      </c>
      <c r="K18" s="148"/>
    </row>
    <row r="19" spans="1:11" ht="12.75">
      <c r="A19" s="133"/>
      <c r="B19" s="144">
        <v>7</v>
      </c>
      <c r="C19" s="149" t="s">
        <v>121</v>
      </c>
      <c r="D19" s="145"/>
      <c r="E19" s="145"/>
      <c r="F19" s="145"/>
      <c r="G19" s="146"/>
      <c r="H19" s="147">
        <f>+H13+H16</f>
        <v>0</v>
      </c>
      <c r="I19" s="147">
        <f>+I13-I16</f>
        <v>0</v>
      </c>
      <c r="J19" s="147">
        <f>+J13-J16</f>
        <v>0</v>
      </c>
      <c r="K19" s="148"/>
    </row>
    <row r="20" spans="1:11" ht="12.75">
      <c r="A20" s="133"/>
      <c r="B20" s="144">
        <v>8</v>
      </c>
      <c r="C20" s="149" t="s">
        <v>122</v>
      </c>
      <c r="D20" s="145"/>
      <c r="E20" s="145"/>
      <c r="F20" s="145"/>
      <c r="G20" s="146"/>
      <c r="H20" s="150">
        <f>+H14+H17</f>
        <v>5833008.91</v>
      </c>
      <c r="I20" s="150">
        <f>+I14+I17</f>
        <v>5426348</v>
      </c>
      <c r="J20" s="150">
        <f>+J14+J17</f>
        <v>406660.9100000003</v>
      </c>
      <c r="K20" s="148"/>
    </row>
    <row r="21" spans="1:11" ht="18" customHeight="1">
      <c r="A21" s="133" t="s">
        <v>67</v>
      </c>
      <c r="B21" s="144">
        <v>9</v>
      </c>
      <c r="C21" s="149" t="s">
        <v>68</v>
      </c>
      <c r="D21" s="145"/>
      <c r="E21" s="145"/>
      <c r="F21" s="145"/>
      <c r="G21" s="146"/>
      <c r="H21" s="147">
        <v>0</v>
      </c>
      <c r="I21" s="147">
        <v>0</v>
      </c>
      <c r="J21" s="147">
        <f>+H21-I21</f>
        <v>0</v>
      </c>
      <c r="K21" s="148" t="s">
        <v>55</v>
      </c>
    </row>
    <row r="22" spans="1:11" ht="12.75">
      <c r="A22" s="133" t="s">
        <v>69</v>
      </c>
      <c r="B22" s="144">
        <v>10</v>
      </c>
      <c r="C22" s="149" t="s">
        <v>70</v>
      </c>
      <c r="D22" s="145"/>
      <c r="E22" s="145"/>
      <c r="F22" s="145"/>
      <c r="G22" s="146"/>
      <c r="H22" s="147">
        <v>0</v>
      </c>
      <c r="I22" s="147">
        <v>0</v>
      </c>
      <c r="J22" s="147">
        <f>+H22-I22</f>
        <v>0</v>
      </c>
      <c r="K22" s="148" t="s">
        <v>58</v>
      </c>
    </row>
    <row r="23" spans="1:11" ht="19.5" customHeight="1">
      <c r="A23" s="133" t="s">
        <v>71</v>
      </c>
      <c r="B23" s="144">
        <v>11</v>
      </c>
      <c r="C23" s="149" t="s">
        <v>72</v>
      </c>
      <c r="D23" s="145"/>
      <c r="E23" s="145"/>
      <c r="F23" s="145"/>
      <c r="G23" s="146"/>
      <c r="H23" s="150">
        <f>+H18+H21-H22</f>
        <v>-5833008.91</v>
      </c>
      <c r="I23" s="150">
        <f>+I18+I21-I22</f>
        <v>-5426348</v>
      </c>
      <c r="J23" s="150">
        <f>+J18+J21-J22</f>
        <v>-406660.9100000003</v>
      </c>
      <c r="K23" s="148"/>
    </row>
    <row r="24" spans="1:11" ht="18.75" customHeight="1">
      <c r="A24" s="133" t="s">
        <v>73</v>
      </c>
      <c r="B24" s="144">
        <v>12</v>
      </c>
      <c r="C24" s="149" t="s">
        <v>74</v>
      </c>
      <c r="D24" s="145"/>
      <c r="E24" s="145"/>
      <c r="F24" s="145"/>
      <c r="G24" s="146"/>
      <c r="H24" s="147">
        <v>0</v>
      </c>
      <c r="I24" s="147">
        <v>0</v>
      </c>
      <c r="J24" s="147">
        <f>+H24-I24</f>
        <v>0</v>
      </c>
      <c r="K24" s="148"/>
    </row>
    <row r="25" spans="1:11" ht="12.75">
      <c r="A25" s="133" t="s">
        <v>75</v>
      </c>
      <c r="B25" s="144">
        <v>13</v>
      </c>
      <c r="C25" s="149" t="s">
        <v>76</v>
      </c>
      <c r="D25" s="145"/>
      <c r="E25" s="145"/>
      <c r="F25" s="145"/>
      <c r="G25" s="146"/>
      <c r="H25" s="147">
        <f>+'Anexo 2 Bis'!D18</f>
        <v>0</v>
      </c>
      <c r="I25" s="147">
        <f>+'Anexo I Programacion Financiera'!K25</f>
        <v>0</v>
      </c>
      <c r="J25" s="147">
        <f>+H25-I25</f>
        <v>0</v>
      </c>
      <c r="K25" s="148" t="s">
        <v>77</v>
      </c>
    </row>
    <row r="26" spans="1:11" ht="18.75" customHeight="1">
      <c r="A26" s="133" t="s">
        <v>78</v>
      </c>
      <c r="B26" s="144">
        <v>14</v>
      </c>
      <c r="C26" s="149" t="s">
        <v>79</v>
      </c>
      <c r="D26" s="145"/>
      <c r="E26" s="145"/>
      <c r="F26" s="145"/>
      <c r="G26" s="146"/>
      <c r="H26" s="147">
        <f>+H24-H25</f>
        <v>0</v>
      </c>
      <c r="I26" s="147">
        <f>+I24-I25</f>
        <v>0</v>
      </c>
      <c r="J26" s="147">
        <f>+J24-J25</f>
        <v>0</v>
      </c>
      <c r="K26" s="148"/>
    </row>
    <row r="27" spans="1:11" s="64" customFormat="1" ht="24.75" customHeight="1">
      <c r="A27" s="154" t="s">
        <v>80</v>
      </c>
      <c r="B27" s="155">
        <v>15</v>
      </c>
      <c r="C27" s="156" t="s">
        <v>81</v>
      </c>
      <c r="D27" s="157"/>
      <c r="E27" s="157"/>
      <c r="F27" s="157"/>
      <c r="G27" s="158"/>
      <c r="H27" s="159">
        <f>+H23+H26</f>
        <v>-5833008.91</v>
      </c>
      <c r="I27" s="159">
        <f>+I23+I26</f>
        <v>-5426348</v>
      </c>
      <c r="J27" s="159">
        <f>+J23+J26</f>
        <v>-406660.9100000003</v>
      </c>
      <c r="K27" s="140"/>
    </row>
    <row r="30" spans="1:11" s="67" customFormat="1" ht="21" customHeight="1">
      <c r="A30" s="65"/>
      <c r="B30" s="65"/>
      <c r="C30" s="66"/>
      <c r="D30" s="199"/>
      <c r="E30" s="199"/>
      <c r="F30" s="199"/>
      <c r="G30" s="199"/>
      <c r="H30" s="198"/>
      <c r="I30" s="198"/>
      <c r="J30" s="199"/>
      <c r="K30" s="198"/>
    </row>
    <row r="31" spans="1:11" s="67" customFormat="1" ht="9" customHeight="1">
      <c r="A31" s="65"/>
      <c r="B31" s="65"/>
      <c r="C31" s="68"/>
      <c r="D31" s="197"/>
      <c r="E31" s="197"/>
      <c r="F31" s="197"/>
      <c r="G31" s="197"/>
      <c r="H31" s="198"/>
      <c r="I31" s="198"/>
      <c r="J31" s="197"/>
      <c r="K31" s="198"/>
    </row>
    <row r="32" spans="1:11" s="67" customFormat="1" ht="9.75" customHeight="1">
      <c r="A32" s="65"/>
      <c r="B32" s="65"/>
      <c r="C32" s="68"/>
      <c r="D32" s="197"/>
      <c r="E32" s="197"/>
      <c r="F32" s="197"/>
      <c r="G32" s="197"/>
      <c r="H32" s="198"/>
      <c r="I32" s="198"/>
      <c r="J32" s="197"/>
      <c r="K32" s="198"/>
    </row>
  </sheetData>
  <mergeCells count="8">
    <mergeCell ref="A1:K1"/>
    <mergeCell ref="A3:K3"/>
    <mergeCell ref="J31:K31"/>
    <mergeCell ref="J32:K32"/>
    <mergeCell ref="D30:I30"/>
    <mergeCell ref="J30:K30"/>
    <mergeCell ref="D31:I31"/>
    <mergeCell ref="D32:I32"/>
  </mergeCells>
  <printOptions/>
  <pageMargins left="0.984251968503937" right="0.3937007874015748" top="1.5748031496062993" bottom="1" header="0" footer="0"/>
  <pageSetup horizontalDpi="300" verticalDpi="300" orientation="landscape" paperSize="9" scale="95" r:id="rId3"/>
  <legacyDrawing r:id="rId2"/>
  <oleObjects>
    <oleObject progId="PBrush" shapeId="5783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</dc:creator>
  <cp:keywords/>
  <dc:description/>
  <cp:lastModifiedBy>webmaster</cp:lastModifiedBy>
  <cp:lastPrinted>2007-07-13T13:07:52Z</cp:lastPrinted>
  <dcterms:created xsi:type="dcterms:W3CDTF">2005-10-29T15:03:20Z</dcterms:created>
  <dcterms:modified xsi:type="dcterms:W3CDTF">2007-07-24T14:12:58Z</dcterms:modified>
  <cp:category/>
  <cp:version/>
  <cp:contentType/>
  <cp:contentStatus/>
</cp:coreProperties>
</file>